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0" yWindow="2400" windowWidth="19440" windowHeight="11715" activeTab="0"/>
  </bookViews>
  <sheets>
    <sheet name="List1" sheetId="1" r:id="rId1"/>
    <sheet name="List2" sheetId="2" r:id="rId2"/>
    <sheet name="List3" sheetId="3" r:id="rId3"/>
  </sheets>
  <definedNames>
    <definedName name="__CDS_P1_G1__">'List1'!$A$7:$L$22</definedName>
    <definedName name="__CDS_P1_G2__">'List1'!$A$9:$L$21</definedName>
    <definedName name="__CDS_P1_G3__">'List1'!$A$11:$L$20</definedName>
    <definedName name="__CDS_P1_G4__">'List1'!$A$13:$L$19</definedName>
    <definedName name="__CDS_P1_G5__">'List1'!$A$15:$L$18</definedName>
    <definedName name="__CDS_P1_G6__">'List1'!$A$17:$L$17</definedName>
    <definedName name="__CDS_T2_G1__">'List1'!#REF!</definedName>
    <definedName name="__CDS_T3_G1__">'List1'!#REF!</definedName>
    <definedName name="__CDS_T3_G2__">'List1'!#REF!</definedName>
    <definedName name="__CDS_T3_G3__">'List1'!#REF!</definedName>
    <definedName name="__CDSG1__">'List1'!$A$116:$L$420</definedName>
    <definedName name="__CDSG2__">'List1'!$A$118:$L$419</definedName>
    <definedName name="__CDSG3__">'List1'!$A$120:$L$202</definedName>
    <definedName name="__CDSG4__">'List1'!$A$122:$L$201</definedName>
    <definedName name="__CDSG5__">'List1'!$A$124:$L$185</definedName>
    <definedName name="__CDSG6__">'List1'!$A$126:$L$184</definedName>
    <definedName name="__CDSG7__">'List1'!$A$128:$L$143</definedName>
    <definedName name="__CDSG8__">'List1'!$A$130:$L$134</definedName>
    <definedName name="__CDSG9__">'List1'!$132:$132</definedName>
    <definedName name="__CDSNaslov__">'List1'!$A$1:$L$114</definedName>
    <definedName name="__CDSNaslov_T2__">'List1'!#REF!</definedName>
    <definedName name="__CDSNaslov_T3__">'List1'!#REF!</definedName>
    <definedName name="__Main__">'List1'!$A$1:$L$426</definedName>
  </definedNames>
  <calcPr fullCalcOnLoad="1"/>
</workbook>
</file>

<file path=xl/sharedStrings.xml><?xml version="1.0" encoding="utf-8"?>
<sst xmlns="http://schemas.openxmlformats.org/spreadsheetml/2006/main" count="379" uniqueCount="185">
  <si>
    <t>3</t>
  </si>
  <si>
    <t>4</t>
  </si>
  <si>
    <t>11</t>
  </si>
  <si>
    <t>31</t>
  </si>
  <si>
    <t>32</t>
  </si>
  <si>
    <t>34</t>
  </si>
  <si>
    <t>42</t>
  </si>
  <si>
    <t>43</t>
  </si>
  <si>
    <t>45</t>
  </si>
  <si>
    <t>52</t>
  </si>
  <si>
    <t>61</t>
  </si>
  <si>
    <t>63</t>
  </si>
  <si>
    <t>64</t>
  </si>
  <si>
    <t>65</t>
  </si>
  <si>
    <t>66</t>
  </si>
  <si>
    <t>67</t>
  </si>
  <si>
    <t>311</t>
  </si>
  <si>
    <t>312</t>
  </si>
  <si>
    <t>313</t>
  </si>
  <si>
    <t>321</t>
  </si>
  <si>
    <t>322</t>
  </si>
  <si>
    <t>323</t>
  </si>
  <si>
    <t>324</t>
  </si>
  <si>
    <t>329</t>
  </si>
  <si>
    <t>343</t>
  </si>
  <si>
    <t>421</t>
  </si>
  <si>
    <t>422</t>
  </si>
  <si>
    <t>424</t>
  </si>
  <si>
    <t>451</t>
  </si>
  <si>
    <t>634</t>
  </si>
  <si>
    <t>638</t>
  </si>
  <si>
    <t>641</t>
  </si>
  <si>
    <t>652</t>
  </si>
  <si>
    <t>661</t>
  </si>
  <si>
    <t>663</t>
  </si>
  <si>
    <t>671</t>
  </si>
  <si>
    <t>3111</t>
  </si>
  <si>
    <t>3112</t>
  </si>
  <si>
    <t>3114</t>
  </si>
  <si>
    <t>3121</t>
  </si>
  <si>
    <t>3132</t>
  </si>
  <si>
    <t>3211</t>
  </si>
  <si>
    <t>3212</t>
  </si>
  <si>
    <t>3213</t>
  </si>
  <si>
    <t>3221</t>
  </si>
  <si>
    <t>3223</t>
  </si>
  <si>
    <t>3224</t>
  </si>
  <si>
    <t>3225</t>
  </si>
  <si>
    <t>3227</t>
  </si>
  <si>
    <t>3231</t>
  </si>
  <si>
    <t>3232</t>
  </si>
  <si>
    <t>3233</t>
  </si>
  <si>
    <t>3234</t>
  </si>
  <si>
    <t>3236</t>
  </si>
  <si>
    <t>3237</t>
  </si>
  <si>
    <t>3238</t>
  </si>
  <si>
    <t>3239</t>
  </si>
  <si>
    <t>3241</t>
  </si>
  <si>
    <t>3291</t>
  </si>
  <si>
    <t>3292</t>
  </si>
  <si>
    <t>3293</t>
  </si>
  <si>
    <t>3294</t>
  </si>
  <si>
    <t>3295</t>
  </si>
  <si>
    <t>3299</t>
  </si>
  <si>
    <t>3431</t>
  </si>
  <si>
    <t>3432</t>
  </si>
  <si>
    <t>4214</t>
  </si>
  <si>
    <t>4221</t>
  </si>
  <si>
    <t>4227</t>
  </si>
  <si>
    <t>4241</t>
  </si>
  <si>
    <t>4243</t>
  </si>
  <si>
    <t>4511</t>
  </si>
  <si>
    <t>6341</t>
  </si>
  <si>
    <t>6382</t>
  </si>
  <si>
    <t>6413</t>
  </si>
  <si>
    <t>6415</t>
  </si>
  <si>
    <t>6526</t>
  </si>
  <si>
    <t>6614</t>
  </si>
  <si>
    <t>6615</t>
  </si>
  <si>
    <t>6631</t>
  </si>
  <si>
    <t>6711</t>
  </si>
  <si>
    <t>Knjige</t>
  </si>
  <si>
    <t>A780000</t>
  </si>
  <si>
    <t>A780001</t>
  </si>
  <si>
    <t>Donacije</t>
  </si>
  <si>
    <t>Energija</t>
  </si>
  <si>
    <t>Ostale usluge</t>
  </si>
  <si>
    <t>Reprezentacija</t>
  </si>
  <si>
    <t>UKUPNO PRIHODI</t>
  </si>
  <si>
    <t>Novi plan 2022.</t>
  </si>
  <si>
    <t>UKUPNO RASHODI:</t>
  </si>
  <si>
    <t>Komunalne usluge</t>
  </si>
  <si>
    <t>Vlastiti prihodi</t>
  </si>
  <si>
    <t>Rashodi za usluge</t>
  </si>
  <si>
    <t>Premije osiguranja</t>
  </si>
  <si>
    <t>Prihodi od imovine</t>
  </si>
  <si>
    <t>Rashodi poslovanja</t>
  </si>
  <si>
    <t>Financijski rashodi</t>
  </si>
  <si>
    <t>Materijalni rashodi</t>
  </si>
  <si>
    <t>Pristojbe i naknade</t>
  </si>
  <si>
    <t>Postrojenja i oprema</t>
  </si>
  <si>
    <t>Rashodi za zaposlene</t>
  </si>
  <si>
    <t>Iz proračuna</t>
  </si>
  <si>
    <t>Plaće (Bruto)</t>
  </si>
  <si>
    <t>Ostali financijski rashodi</t>
  </si>
  <si>
    <t>Ostali nespomenuti prihodi</t>
  </si>
  <si>
    <t>Sitni inventar i auto gume</t>
  </si>
  <si>
    <t>Ostali rashodi za zaposlene</t>
  </si>
  <si>
    <t>DVOR TRAKOŠĆAN</t>
  </si>
  <si>
    <t>Plaće u naravi</t>
  </si>
  <si>
    <t>Proračun 2022.</t>
  </si>
  <si>
    <t>ADMINISTRACIJA I UPRAVLJANJE</t>
  </si>
  <si>
    <t>Intelektualne i osobne usluge</t>
  </si>
  <si>
    <t>Prihodi po posebnim propisima</t>
  </si>
  <si>
    <t>Izvršenje 2021.</t>
  </si>
  <si>
    <t>Izvršenje 2022.</t>
  </si>
  <si>
    <t>Tekuće donacije</t>
  </si>
  <si>
    <t>Prihodi od financijske imovine</t>
  </si>
  <si>
    <t>Rashodi za materijal i energiju</t>
  </si>
  <si>
    <t>Računalne usluge</t>
  </si>
  <si>
    <t>Ostali prihodi za posebne namjene</t>
  </si>
  <si>
    <t>Zdravstvene i veterinarske usluge</t>
  </si>
  <si>
    <t>Članarine i norme</t>
  </si>
  <si>
    <t>Prihodi od prodaje proizvoda i robe</t>
  </si>
  <si>
    <t>Doprinosi na plaće</t>
  </si>
  <si>
    <t>Službena putovanja</t>
  </si>
  <si>
    <t>Ostali nespomenuti rashodi poslovanja</t>
  </si>
  <si>
    <t>Građevinski objekti</t>
  </si>
  <si>
    <t>Rashodi za nabavu nefinancijske imovine</t>
  </si>
  <si>
    <t>Plaće za redovan rad</t>
  </si>
  <si>
    <t>PROGRAMI MUZEJSKO-GALERIJSKE DJELATNOSTI</t>
  </si>
  <si>
    <t>Bankarske usluge i usluge platnog prometa</t>
  </si>
  <si>
    <t>Doprinosi za obvezno zdravstveno osiguranje</t>
  </si>
  <si>
    <t>Brojčana oznaka i naziv</t>
  </si>
  <si>
    <t>Uredski materijal i ostali materijalni rashodi</t>
  </si>
  <si>
    <t>Rashodi za nabavu proizvedene dugotrajne imovine</t>
  </si>
  <si>
    <t>Ostale pomoći i darovnice</t>
  </si>
  <si>
    <t>Povećanje/smanjenje plana</t>
  </si>
  <si>
    <t>Ostali građevinski objekti</t>
  </si>
  <si>
    <t>Prihodi od pruženih usluga</t>
  </si>
  <si>
    <t>Uredska oprema i namještaj</t>
  </si>
  <si>
    <t>Rashodi za dodatna ulaganja na nefinancijskoj imovini</t>
  </si>
  <si>
    <t>Naknade troškova zaposlenima</t>
  </si>
  <si>
    <t>Plaće za posebne uvjete rada</t>
  </si>
  <si>
    <t>Indeks izvršenje /izvorni plan</t>
  </si>
  <si>
    <t>Usluge promidžbe i informiranja</t>
  </si>
  <si>
    <t>Stručno usavršavanje zaposlenika</t>
  </si>
  <si>
    <t>Usluge telefona, pošte i prijevoza</t>
  </si>
  <si>
    <t>Pomoći od izvanproračunskih korisnika</t>
  </si>
  <si>
    <t>Pomoći temeljem prijenosa EU sredstava</t>
  </si>
  <si>
    <t>Prihodi od upravnih i admin. pristojbi, pristojbi po posebn.propisima i naknada</t>
  </si>
  <si>
    <t>Službena, radna i zaštitna odjeća i obuća</t>
  </si>
  <si>
    <t>Dodatna ulaganja na građevinskim objektima</t>
  </si>
  <si>
    <t>Usluge tekućeg i investicijskog održavanja</t>
  </si>
  <si>
    <t>Naknade troškova osobama izvan radnog odnosa</t>
  </si>
  <si>
    <t>Tekuće pomoći od izvanproračunskih korisnika</t>
  </si>
  <si>
    <t>Uređaji, strojevi i oprema za ostale namjene</t>
  </si>
  <si>
    <t>Indeks izvršenje / izvršenje prethodne godine</t>
  </si>
  <si>
    <t>Kamate na oročena sredstva i depozite po viđenju</t>
  </si>
  <si>
    <t>Kapitalne pomoći temeljem prijenosa EU sredstava</t>
  </si>
  <si>
    <t>Muzejski izlošci i predmeti prirodnih rijetkosti</t>
  </si>
  <si>
    <t>RAČUN PRIHODA I RASHODA PO PROGRAMSKOJ KLASIFIKACIJI</t>
  </si>
  <si>
    <t>Naknade za prijevoz, za rad na terenu i odvojeni život</t>
  </si>
  <si>
    <t>Prihodi od prodaje proizvoda i robe te pruženih usluga</t>
  </si>
  <si>
    <t>Knjige, umjetnička djela i ostale izložbene vrijednosti</t>
  </si>
  <si>
    <t>Materijal i dijelovi za tekuće i investicijsko održavanje</t>
  </si>
  <si>
    <t>Donacije od pravnih i fizičkih osoba izvan općeg proračuna</t>
  </si>
  <si>
    <t>Pomoći iz inozemstva i od subjekata unutar općeg proračuna</t>
  </si>
  <si>
    <t>Prihodi iz nadležnog proračuna za financiranje rashoda poslovanja</t>
  </si>
  <si>
    <t>Negativne tečajne razlike i razlike zbog primjene valutne klauzule</t>
  </si>
  <si>
    <t>Prihodi iz nadležnog proračuna i od HZZO-a temeljem ugovornih obveza</t>
  </si>
  <si>
    <t>Naknade za rad predstavničkih i izvršnih tijela, povjerenstava i slično</t>
  </si>
  <si>
    <t>Prihodi od prodaje proizvoda i robe te pruženih usluga i prihodi od donacija</t>
  </si>
  <si>
    <t>Prihodi iz nadležnog proračuna za financiranje redovne djelatnosti prorač. kor.</t>
  </si>
  <si>
    <t>Prihodi od pozitivnih tečajnih razlika i razlika zbog primjene valutne klauzule</t>
  </si>
  <si>
    <t>Verzija plana: PLAN PLAN RASHODA 2022.  Rebalans plana: REB2 2. REBALANS RASHODA 2022..  Plan prihoda: PLAN1 PLAN PRIHODA 2022..  Rebalans prihoda: REB2. 2. REBALANS PRIHODA 2022..  Datum: do 31.12.2022.  Od mjeseca: 1.  Bez završnih knjiženja.  Bez zaključnih stanja.  Godina: 2022.</t>
  </si>
  <si>
    <t xml:space="preserve">Licence </t>
  </si>
  <si>
    <t xml:space="preserve">Troškovi sudskih postupaka </t>
  </si>
  <si>
    <t xml:space="preserve">zatezne kamate </t>
  </si>
  <si>
    <t xml:space="preserve">rashodi za nabavu nef. Imovine </t>
  </si>
  <si>
    <t xml:space="preserve">ostali građevinski objekti </t>
  </si>
  <si>
    <t xml:space="preserve">rashodi za nabavu nefinancijske imovine </t>
  </si>
  <si>
    <t xml:space="preserve">Oprema za održavanje i zaštitu </t>
  </si>
  <si>
    <t xml:space="preserve">Naknada za prijevoz, rad na terenu i odvojeni život </t>
  </si>
  <si>
    <t xml:space="preserve">Ulaganja u računalne programe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</si>
</sst>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[Red]\-#,##0.00\ "/>
    <numFmt numFmtId="167" formatCode="#,##0_ ;[Red]\-#,##0\ "/>
    <numFmt numFmtId="168" formatCode="[$-41A]dd\.\ mmmm\ yyyy\."/>
    <numFmt numFmtId="169" formatCode="#,##0.00\ &quot;kn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66" fontId="54" fillId="0" borderId="0" xfId="0" applyNumberFormat="1" applyFont="1" applyAlignment="1">
      <alignment horizontal="righ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66" fontId="52" fillId="0" borderId="0" xfId="0" applyNumberFormat="1" applyFont="1" applyAlignment="1">
      <alignment horizontal="right"/>
    </xf>
    <xf numFmtId="166" fontId="57" fillId="33" borderId="10" xfId="0" applyNumberFormat="1" applyFont="1" applyFill="1" applyBorder="1" applyAlignment="1">
      <alignment horizontal="center" wrapText="1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0" fillId="0" borderId="0" xfId="0" applyFill="1" applyAlignment="1">
      <alignment/>
    </xf>
    <xf numFmtId="166" fontId="58" fillId="0" borderId="0" xfId="0" applyNumberFormat="1" applyFont="1" applyFill="1" applyBorder="1" applyAlignment="1">
      <alignment horizontal="right"/>
    </xf>
    <xf numFmtId="166" fontId="56" fillId="0" borderId="0" xfId="0" applyNumberFormat="1" applyFont="1" applyFill="1" applyAlignment="1">
      <alignment horizontal="right"/>
    </xf>
    <xf numFmtId="166" fontId="59" fillId="0" borderId="0" xfId="0" applyNumberFormat="1" applyFont="1" applyFill="1" applyAlignment="1">
      <alignment horizontal="right"/>
    </xf>
    <xf numFmtId="166" fontId="60" fillId="0" borderId="0" xfId="0" applyNumberFormat="1" applyFont="1" applyFill="1" applyAlignment="1">
      <alignment horizontal="right"/>
    </xf>
    <xf numFmtId="166" fontId="57" fillId="0" borderId="0" xfId="0" applyNumberFormat="1" applyFont="1" applyFill="1" applyAlignment="1">
      <alignment horizontal="right"/>
    </xf>
    <xf numFmtId="166" fontId="61" fillId="0" borderId="0" xfId="0" applyNumberFormat="1" applyFont="1" applyFill="1" applyAlignment="1">
      <alignment horizontal="right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49" fontId="57" fillId="33" borderId="10" xfId="0" applyNumberFormat="1" applyFont="1" applyFill="1" applyBorder="1" applyAlignment="1">
      <alignment horizontal="center"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64" fillId="0" borderId="0" xfId="0" applyFont="1" applyFill="1" applyAlignment="1">
      <alignment/>
    </xf>
    <xf numFmtId="0" fontId="59" fillId="33" borderId="0" xfId="0" applyFont="1" applyFill="1" applyAlignment="1">
      <alignment horizontal="left"/>
    </xf>
    <xf numFmtId="0" fontId="59" fillId="33" borderId="0" xfId="0" applyFont="1" applyFill="1" applyAlignment="1">
      <alignment horizontal="center"/>
    </xf>
    <xf numFmtId="166" fontId="59" fillId="33" borderId="0" xfId="0" applyNumberFormat="1" applyFont="1" applyFill="1" applyAlignment="1">
      <alignment horizontal="right"/>
    </xf>
    <xf numFmtId="0" fontId="59" fillId="33" borderId="0" xfId="0" applyFont="1" applyFill="1" applyBorder="1" applyAlignment="1">
      <alignment vertical="center"/>
    </xf>
    <xf numFmtId="0" fontId="59" fillId="34" borderId="0" xfId="0" applyFont="1" applyFill="1" applyAlignment="1">
      <alignment horizontal="center"/>
    </xf>
    <xf numFmtId="0" fontId="59" fillId="34" borderId="0" xfId="0" applyFont="1" applyFill="1" applyAlignment="1">
      <alignment horizontal="left"/>
    </xf>
    <xf numFmtId="166" fontId="59" fillId="34" borderId="0" xfId="0" applyNumberFormat="1" applyFont="1" applyFill="1" applyAlignment="1">
      <alignment horizontal="right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166" fontId="59" fillId="33" borderId="0" xfId="0" applyNumberFormat="1" applyFont="1" applyFill="1" applyBorder="1" applyAlignment="1">
      <alignment horizontal="right"/>
    </xf>
    <xf numFmtId="166" fontId="0" fillId="0" borderId="0" xfId="0" applyNumberFormat="1" applyFill="1" applyAlignment="1">
      <alignment horizontal="right"/>
    </xf>
    <xf numFmtId="166" fontId="52" fillId="35" borderId="0" xfId="0" applyNumberFormat="1" applyFont="1" applyFill="1" applyAlignment="1">
      <alignment horizontal="right"/>
    </xf>
    <xf numFmtId="166" fontId="0" fillId="0" borderId="0" xfId="0" applyNumberFormat="1" applyAlignment="1">
      <alignment horizontal="right"/>
    </xf>
    <xf numFmtId="166" fontId="59" fillId="33" borderId="0" xfId="0" applyNumberFormat="1" applyFont="1" applyFill="1" applyBorder="1" applyAlignment="1">
      <alignment horizontal="right" vertical="center"/>
    </xf>
    <xf numFmtId="0" fontId="58" fillId="0" borderId="0" xfId="0" applyFont="1" applyAlignment="1">
      <alignment horizontal="center"/>
    </xf>
    <xf numFmtId="0" fontId="60" fillId="6" borderId="0" xfId="0" applyFont="1" applyFill="1" applyAlignment="1">
      <alignment horizontal="center"/>
    </xf>
    <xf numFmtId="0" fontId="60" fillId="6" borderId="0" xfId="0" applyFont="1" applyFill="1" applyAlignment="1">
      <alignment horizontal="left"/>
    </xf>
    <xf numFmtId="166" fontId="60" fillId="6" borderId="0" xfId="0" applyNumberFormat="1" applyFont="1" applyFill="1" applyAlignment="1">
      <alignment horizontal="right"/>
    </xf>
    <xf numFmtId="166" fontId="59" fillId="6" borderId="0" xfId="0" applyNumberFormat="1" applyFont="1" applyFill="1" applyAlignment="1">
      <alignment horizontal="right"/>
    </xf>
    <xf numFmtId="0" fontId="57" fillId="4" borderId="0" xfId="0" applyFont="1" applyFill="1" applyAlignment="1">
      <alignment horizontal="center"/>
    </xf>
    <xf numFmtId="0" fontId="57" fillId="4" borderId="0" xfId="0" applyFont="1" applyFill="1" applyAlignment="1">
      <alignment horizontal="left"/>
    </xf>
    <xf numFmtId="166" fontId="57" fillId="4" borderId="0" xfId="0" applyNumberFormat="1" applyFont="1" applyFill="1" applyAlignment="1">
      <alignment horizontal="right"/>
    </xf>
    <xf numFmtId="166" fontId="59" fillId="4" borderId="0" xfId="0" applyNumberFormat="1" applyFont="1" applyFill="1" applyAlignment="1">
      <alignment horizontal="right"/>
    </xf>
    <xf numFmtId="166" fontId="61" fillId="7" borderId="0" xfId="0" applyNumberFormat="1" applyFont="1" applyFill="1" applyAlignment="1">
      <alignment horizontal="right"/>
    </xf>
    <xf numFmtId="0" fontId="61" fillId="2" borderId="0" xfId="0" applyFont="1" applyFill="1" applyAlignment="1">
      <alignment horizontal="center"/>
    </xf>
    <xf numFmtId="0" fontId="61" fillId="2" borderId="0" xfId="0" applyFont="1" applyFill="1" applyAlignment="1">
      <alignment horizontal="left"/>
    </xf>
    <xf numFmtId="166" fontId="61" fillId="2" borderId="0" xfId="0" applyNumberFormat="1" applyFont="1" applyFill="1" applyAlignment="1">
      <alignment horizontal="right"/>
    </xf>
    <xf numFmtId="166" fontId="60" fillId="2" borderId="0" xfId="0" applyNumberFormat="1" applyFont="1" applyFill="1" applyAlignment="1">
      <alignment horizontal="right"/>
    </xf>
    <xf numFmtId="166" fontId="57" fillId="5" borderId="0" xfId="0" applyNumberFormat="1" applyFont="1" applyFill="1" applyAlignment="1">
      <alignment horizontal="right"/>
    </xf>
    <xf numFmtId="166" fontId="59" fillId="0" borderId="0" xfId="0" applyNumberFormat="1" applyFont="1" applyAlignment="1">
      <alignment horizontal="right"/>
    </xf>
    <xf numFmtId="166" fontId="58" fillId="0" borderId="0" xfId="0" applyNumberFormat="1" applyFont="1" applyAlignment="1">
      <alignment horizontal="right"/>
    </xf>
    <xf numFmtId="166" fontId="56" fillId="0" borderId="0" xfId="0" applyNumberFormat="1" applyFont="1" applyFill="1" applyBorder="1" applyAlignment="1">
      <alignment horizontal="right"/>
    </xf>
    <xf numFmtId="166" fontId="52" fillId="0" borderId="0" xfId="0" applyNumberFormat="1" applyFont="1" applyFill="1" applyBorder="1" applyAlignment="1">
      <alignment horizontal="right"/>
    </xf>
    <xf numFmtId="166" fontId="52" fillId="0" borderId="0" xfId="0" applyNumberFormat="1" applyFont="1" applyBorder="1" applyAlignment="1">
      <alignment horizontal="right"/>
    </xf>
    <xf numFmtId="10" fontId="59" fillId="33" borderId="0" xfId="0" applyNumberFormat="1" applyFont="1" applyFill="1" applyAlignment="1">
      <alignment horizontal="right"/>
    </xf>
    <xf numFmtId="10" fontId="59" fillId="0" borderId="0" xfId="0" applyNumberFormat="1" applyFont="1" applyAlignment="1">
      <alignment horizontal="right"/>
    </xf>
    <xf numFmtId="10" fontId="59" fillId="34" borderId="0" xfId="0" applyNumberFormat="1" applyFont="1" applyFill="1" applyAlignment="1">
      <alignment horizontal="right"/>
    </xf>
    <xf numFmtId="10" fontId="58" fillId="0" borderId="0" xfId="0" applyNumberFormat="1" applyFont="1" applyAlignment="1">
      <alignment horizontal="right"/>
    </xf>
    <xf numFmtId="10" fontId="60" fillId="6" borderId="0" xfId="0" applyNumberFormat="1" applyFont="1" applyFill="1" applyAlignment="1">
      <alignment horizontal="right"/>
    </xf>
    <xf numFmtId="10" fontId="57" fillId="4" borderId="0" xfId="0" applyNumberFormat="1" applyFont="1" applyFill="1" applyAlignment="1">
      <alignment horizontal="right"/>
    </xf>
    <xf numFmtId="10" fontId="61" fillId="2" borderId="0" xfId="0" applyNumberFormat="1" applyFont="1" applyFill="1" applyAlignment="1">
      <alignment horizontal="right"/>
    </xf>
    <xf numFmtId="10" fontId="54" fillId="0" borderId="0" xfId="0" applyNumberFormat="1" applyFont="1" applyAlignment="1">
      <alignment horizontal="right"/>
    </xf>
    <xf numFmtId="10" fontId="52" fillId="0" borderId="0" xfId="0" applyNumberFormat="1" applyFont="1" applyAlignment="1">
      <alignment horizontal="right"/>
    </xf>
    <xf numFmtId="10" fontId="59" fillId="33" borderId="0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 horizontal="right"/>
    </xf>
    <xf numFmtId="10" fontId="59" fillId="6" borderId="0" xfId="0" applyNumberFormat="1" applyFont="1" applyFill="1" applyAlignment="1">
      <alignment horizontal="right"/>
    </xf>
    <xf numFmtId="10" fontId="59" fillId="4" borderId="0" xfId="0" applyNumberFormat="1" applyFont="1" applyFill="1" applyAlignment="1">
      <alignment horizontal="right"/>
    </xf>
    <xf numFmtId="10" fontId="60" fillId="2" borderId="0" xfId="0" applyNumberFormat="1" applyFont="1" applyFill="1" applyAlignment="1">
      <alignment horizontal="right"/>
    </xf>
    <xf numFmtId="10" fontId="57" fillId="5" borderId="0" xfId="0" applyNumberFormat="1" applyFont="1" applyFill="1" applyAlignment="1">
      <alignment horizontal="right"/>
    </xf>
    <xf numFmtId="10" fontId="61" fillId="7" borderId="0" xfId="0" applyNumberFormat="1" applyFont="1" applyFill="1" applyAlignment="1">
      <alignment horizontal="right"/>
    </xf>
    <xf numFmtId="10" fontId="61" fillId="0" borderId="0" xfId="0" applyNumberFormat="1" applyFont="1" applyFill="1" applyAlignment="1">
      <alignment horizontal="right"/>
    </xf>
    <xf numFmtId="10" fontId="0" fillId="0" borderId="0" xfId="0" applyNumberFormat="1" applyAlignment="1">
      <alignment horizontal="right"/>
    </xf>
    <xf numFmtId="10" fontId="59" fillId="33" borderId="0" xfId="0" applyNumberFormat="1" applyFont="1" applyFill="1" applyBorder="1" applyAlignment="1">
      <alignment horizontal="right" vertical="center"/>
    </xf>
    <xf numFmtId="0" fontId="59" fillId="33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9" fillId="34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9" fillId="6" borderId="0" xfId="0" applyFont="1" applyFill="1" applyBorder="1" applyAlignment="1">
      <alignment/>
    </xf>
    <xf numFmtId="0" fontId="59" fillId="4" borderId="0" xfId="0" applyFont="1" applyFill="1" applyBorder="1" applyAlignment="1">
      <alignment/>
    </xf>
    <xf numFmtId="0" fontId="60" fillId="2" borderId="0" xfId="0" applyFont="1" applyFill="1" applyBorder="1" applyAlignment="1">
      <alignment/>
    </xf>
    <xf numFmtId="0" fontId="57" fillId="5" borderId="0" xfId="0" applyFont="1" applyFill="1" applyBorder="1" applyAlignment="1">
      <alignment/>
    </xf>
    <xf numFmtId="0" fontId="61" fillId="7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54" fillId="0" borderId="0" xfId="0" applyFont="1" applyBorder="1" applyAlignment="1">
      <alignment/>
    </xf>
    <xf numFmtId="0" fontId="58" fillId="0" borderId="0" xfId="0" applyFont="1" applyAlignment="1">
      <alignment/>
    </xf>
    <xf numFmtId="10" fontId="57" fillId="33" borderId="10" xfId="0" applyNumberFormat="1" applyFont="1" applyFill="1" applyBorder="1" applyAlignment="1">
      <alignment horizontal="center" wrapText="1"/>
    </xf>
    <xf numFmtId="0" fontId="57" fillId="33" borderId="11" xfId="0" applyFont="1" applyFill="1" applyBorder="1" applyAlignment="1">
      <alignment/>
    </xf>
    <xf numFmtId="0" fontId="57" fillId="33" borderId="12" xfId="0" applyFont="1" applyFill="1" applyBorder="1" applyAlignment="1">
      <alignment/>
    </xf>
    <xf numFmtId="0" fontId="54" fillId="0" borderId="0" xfId="0" applyFont="1" applyBorder="1" applyAlignment="1">
      <alignment horizontal="left"/>
    </xf>
    <xf numFmtId="0" fontId="54" fillId="0" borderId="0" xfId="0" applyFont="1" applyAlignment="1">
      <alignment/>
    </xf>
    <xf numFmtId="166" fontId="62" fillId="0" borderId="0" xfId="0" applyNumberFormat="1" applyFont="1" applyAlignment="1">
      <alignment horizontal="right"/>
    </xf>
    <xf numFmtId="10" fontId="62" fillId="0" borderId="0" xfId="0" applyNumberFormat="1" applyFont="1" applyAlignment="1">
      <alignment horizontal="right"/>
    </xf>
    <xf numFmtId="0" fontId="0" fillId="5" borderId="0" xfId="18" applyAlignment="1">
      <alignment/>
    </xf>
    <xf numFmtId="166" fontId="0" fillId="5" borderId="0" xfId="18" applyNumberFormat="1" applyAlignment="1">
      <alignment horizontal="right"/>
    </xf>
    <xf numFmtId="10" fontId="0" fillId="5" borderId="0" xfId="18" applyNumberFormat="1" applyAlignment="1">
      <alignment horizontal="right"/>
    </xf>
    <xf numFmtId="0" fontId="0" fillId="5" borderId="0" xfId="18" applyAlignment="1">
      <alignment horizontal="left"/>
    </xf>
    <xf numFmtId="166" fontId="54" fillId="0" borderId="0" xfId="0" applyNumberFormat="1" applyFont="1" applyBorder="1" applyAlignment="1">
      <alignment horizontal="right"/>
    </xf>
    <xf numFmtId="0" fontId="57" fillId="33" borderId="11" xfId="0" applyFont="1" applyFill="1" applyBorder="1" applyAlignment="1">
      <alignment horizontal="left" wrapText="1"/>
    </xf>
    <xf numFmtId="0" fontId="57" fillId="33" borderId="12" xfId="0" applyFont="1" applyFill="1" applyBorder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23"/>
  <sheetViews>
    <sheetView tabSelected="1" zoomScalePageLayoutView="0" workbookViewId="0" topLeftCell="A355">
      <selection activeCell="C122" sqref="C122"/>
    </sheetView>
  </sheetViews>
  <sheetFormatPr defaultColWidth="9.140625" defaultRowHeight="15"/>
  <cols>
    <col min="1" max="1" width="7.8515625" style="0" customWidth="1"/>
    <col min="2" max="2" width="59.57421875" style="0" customWidth="1"/>
    <col min="3" max="7" width="18.7109375" style="0" customWidth="1"/>
    <col min="8" max="8" width="15.8515625" style="0" customWidth="1"/>
    <col min="9" max="9" width="15.140625" style="0" customWidth="1"/>
    <col min="10" max="12" width="18.7109375" style="0" customWidth="1"/>
  </cols>
  <sheetData>
    <row r="1" ht="12" customHeight="1"/>
    <row r="2" spans="1:6" ht="18">
      <c r="A2" s="5" t="s">
        <v>108</v>
      </c>
      <c r="B2" s="2"/>
      <c r="C2" s="2"/>
      <c r="D2" s="2"/>
      <c r="E2" s="2"/>
      <c r="F2" s="2"/>
    </row>
    <row r="3" spans="1:12" ht="20.25" customHeight="1">
      <c r="A3" s="4" t="s">
        <v>175</v>
      </c>
      <c r="B3" s="9"/>
      <c r="C3" s="9"/>
      <c r="D3" s="9"/>
      <c r="E3" s="9"/>
      <c r="F3" s="9"/>
      <c r="G3" s="8"/>
      <c r="H3" s="8"/>
      <c r="I3" s="9"/>
      <c r="J3" s="9"/>
      <c r="K3" s="41"/>
      <c r="L3" s="9"/>
    </row>
    <row r="4" spans="1:12" ht="20.25" customHeight="1">
      <c r="A4" s="92" t="s">
        <v>161</v>
      </c>
      <c r="B4" s="92"/>
      <c r="C4" s="92"/>
      <c r="D4" s="92"/>
      <c r="E4" s="92"/>
      <c r="F4" s="92"/>
      <c r="G4" s="8"/>
      <c r="H4" s="8"/>
      <c r="I4" s="9"/>
      <c r="J4" s="9"/>
      <c r="K4" s="41"/>
      <c r="L4" s="9"/>
    </row>
    <row r="5" spans="1:12" ht="20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41"/>
      <c r="L5" s="9"/>
    </row>
    <row r="6" spans="1:9" ht="63.75" customHeight="1">
      <c r="A6" s="105" t="s">
        <v>133</v>
      </c>
      <c r="B6" s="106"/>
      <c r="C6" s="7" t="s">
        <v>114</v>
      </c>
      <c r="D6" s="7" t="s">
        <v>110</v>
      </c>
      <c r="E6" s="7" t="s">
        <v>115</v>
      </c>
      <c r="F6" s="20" t="s">
        <v>137</v>
      </c>
      <c r="G6" s="7" t="s">
        <v>89</v>
      </c>
      <c r="H6" s="7" t="s">
        <v>157</v>
      </c>
      <c r="I6" s="7" t="s">
        <v>144</v>
      </c>
    </row>
    <row r="7" spans="1:12" s="34" customFormat="1" ht="18" customHeight="1">
      <c r="A7" s="28" t="s">
        <v>2</v>
      </c>
      <c r="B7" s="27" t="s">
        <v>102</v>
      </c>
      <c r="C7" s="29">
        <f>SUBTOTAL(9,C8:C22)</f>
        <v>3293572</v>
      </c>
      <c r="D7" s="29">
        <f>SUBTOTAL(9,D8:D22)</f>
        <v>2651229</v>
      </c>
      <c r="E7" s="29">
        <f>SUBTOTAL(9,E8:E22)</f>
        <v>2724210.9</v>
      </c>
      <c r="F7" s="29">
        <f>G7-D7</f>
        <v>84100</v>
      </c>
      <c r="G7" s="29">
        <f>SUBTOTAL(9,G8:G22)</f>
        <v>2735329</v>
      </c>
      <c r="H7" s="61">
        <f>IF(C7&lt;&gt;0,E7/C7,"-")</f>
        <v>0.8271296027534847</v>
      </c>
      <c r="I7" s="61">
        <f>IF(D7&lt;&gt;0,E7/D7,"-")</f>
        <v>1.027527573061399</v>
      </c>
      <c r="J7"/>
      <c r="K7"/>
      <c r="L7"/>
    </row>
    <row r="8" spans="1:12" s="34" customFormat="1" ht="20.25" customHeight="1" hidden="1">
      <c r="A8" s="18"/>
      <c r="B8" s="18"/>
      <c r="C8" s="56"/>
      <c r="D8" s="56"/>
      <c r="E8" s="56"/>
      <c r="F8" s="56"/>
      <c r="G8" s="56"/>
      <c r="H8" s="62"/>
      <c r="I8" s="62"/>
      <c r="J8"/>
      <c r="K8"/>
      <c r="L8"/>
    </row>
    <row r="9" spans="1:12" s="35" customFormat="1" ht="409.5" customHeight="1" hidden="1">
      <c r="A9" s="31" t="s">
        <v>15</v>
      </c>
      <c r="B9" s="32" t="s">
        <v>170</v>
      </c>
      <c r="C9" s="33">
        <f>SUBTOTAL(9,C10:C21)</f>
        <v>3293572</v>
      </c>
      <c r="D9" s="33">
        <f>SUBTOTAL(9,D10:D21)</f>
        <v>2651229</v>
      </c>
      <c r="E9" s="33">
        <f>SUBTOTAL(9,E10:E21)</f>
        <v>2724210.9</v>
      </c>
      <c r="F9" s="33">
        <f>G9-D9</f>
        <v>84100</v>
      </c>
      <c r="G9" s="33">
        <f>SUBTOTAL(9,G10:G21)</f>
        <v>2735329</v>
      </c>
      <c r="H9" s="63">
        <f>IF(C9&lt;&gt;0,E9/C9,"-")</f>
        <v>0.8271296027534847</v>
      </c>
      <c r="I9" s="63">
        <f>IF(D9&lt;&gt;0,E9/D9,"-")</f>
        <v>1.027527573061399</v>
      </c>
      <c r="J9"/>
      <c r="K9"/>
      <c r="L9"/>
    </row>
    <row r="10" spans="1:9" ht="20.25" customHeight="1" hidden="1">
      <c r="A10" s="9"/>
      <c r="B10" s="9"/>
      <c r="C10" s="57"/>
      <c r="D10" s="57"/>
      <c r="E10" s="57"/>
      <c r="F10" s="57"/>
      <c r="G10" s="57"/>
      <c r="H10" s="64"/>
      <c r="I10" s="64"/>
    </row>
    <row r="11" spans="1:12" s="23" customFormat="1" ht="409.5" customHeight="1" hidden="1">
      <c r="A11" s="42" t="s">
        <v>35</v>
      </c>
      <c r="B11" s="43" t="s">
        <v>173</v>
      </c>
      <c r="C11" s="44">
        <f>SUBTOTAL(9,C12:C20)</f>
        <v>3293572</v>
      </c>
      <c r="D11" s="44">
        <f>SUBTOTAL(9,D12:D20)</f>
        <v>2651229</v>
      </c>
      <c r="E11" s="44">
        <f>SUBTOTAL(9,E12:E20)</f>
        <v>2724210.9</v>
      </c>
      <c r="F11" s="44">
        <f>G11-D11</f>
        <v>84100</v>
      </c>
      <c r="G11" s="44">
        <f>SUBTOTAL(9,G12:G20)</f>
        <v>2735329</v>
      </c>
      <c r="H11" s="65">
        <f>IF(C11&lt;&gt;0,E11/C11,"-")</f>
        <v>0.8271296027534847</v>
      </c>
      <c r="I11" s="65">
        <f>IF(D11&lt;&gt;0,E11/D11,"-")</f>
        <v>1.027527573061399</v>
      </c>
      <c r="J11"/>
      <c r="K11"/>
      <c r="L11"/>
    </row>
    <row r="12" spans="1:9" ht="20.25" customHeight="1" hidden="1">
      <c r="A12" s="9"/>
      <c r="B12" s="9"/>
      <c r="C12" s="57"/>
      <c r="D12" s="57"/>
      <c r="E12" s="57"/>
      <c r="F12" s="57"/>
      <c r="G12" s="57"/>
      <c r="H12" s="64"/>
      <c r="I12" s="64"/>
    </row>
    <row r="13" spans="1:12" s="22" customFormat="1" ht="409.5" customHeight="1" hidden="1">
      <c r="A13" s="46" t="s">
        <v>35</v>
      </c>
      <c r="B13" s="47" t="s">
        <v>173</v>
      </c>
      <c r="C13" s="48">
        <f>SUBTOTAL(9,C14:C19)</f>
        <v>3293572</v>
      </c>
      <c r="D13" s="48">
        <f>SUBTOTAL(9,D14:D19)</f>
        <v>2651229</v>
      </c>
      <c r="E13" s="48">
        <f>SUBTOTAL(9,E14:E19)</f>
        <v>2724210.9</v>
      </c>
      <c r="F13" s="48">
        <f>G13-D13</f>
        <v>84100</v>
      </c>
      <c r="G13" s="48">
        <f>SUBTOTAL(9,G14:G19)</f>
        <v>2735329</v>
      </c>
      <c r="H13" s="66">
        <f>IF(C13&lt;&gt;0,E13/C13,"-")</f>
        <v>0.8271296027534847</v>
      </c>
      <c r="I13" s="66">
        <f>IF(D13&lt;&gt;0,E13/D13,"-")</f>
        <v>1.027527573061399</v>
      </c>
      <c r="J13"/>
      <c r="K13"/>
      <c r="L13"/>
    </row>
    <row r="14" spans="1:9" ht="20.25" customHeight="1" hidden="1">
      <c r="A14" s="9"/>
      <c r="B14" s="9"/>
      <c r="C14" s="57"/>
      <c r="D14" s="57"/>
      <c r="E14" s="57"/>
      <c r="F14" s="57"/>
      <c r="G14" s="57"/>
      <c r="H14" s="64"/>
      <c r="I14" s="64"/>
    </row>
    <row r="15" spans="1:12" s="21" customFormat="1" ht="409.5" customHeight="1" hidden="1">
      <c r="A15" s="51" t="s">
        <v>35</v>
      </c>
      <c r="B15" s="52" t="s">
        <v>173</v>
      </c>
      <c r="C15" s="53">
        <f>SUBTOTAL(9,C16:C18)</f>
        <v>3293572</v>
      </c>
      <c r="D15" s="53">
        <f>SUBTOTAL(9,D16:D18)</f>
        <v>2651229</v>
      </c>
      <c r="E15" s="53">
        <f>SUBTOTAL(9,E16:E18)</f>
        <v>2724210.9</v>
      </c>
      <c r="F15" s="53">
        <f>G15-D15</f>
        <v>84100</v>
      </c>
      <c r="G15" s="53">
        <f>SUBTOTAL(9,G16:G18)</f>
        <v>2735329</v>
      </c>
      <c r="H15" s="67">
        <f>IF(C15&lt;&gt;0,E15/C15,"-")</f>
        <v>0.8271296027534847</v>
      </c>
      <c r="I15" s="67">
        <f>IF(D15&lt;&gt;0,E15/D15,"-")</f>
        <v>1.027527573061399</v>
      </c>
      <c r="J15"/>
      <c r="K15"/>
      <c r="L15"/>
    </row>
    <row r="16" spans="1:9" ht="20.25" customHeight="1" hidden="1">
      <c r="A16" s="9"/>
      <c r="B16" s="9"/>
      <c r="C16" s="57"/>
      <c r="D16" s="57"/>
      <c r="E16" s="57"/>
      <c r="F16" s="57"/>
      <c r="G16" s="57"/>
      <c r="H16" s="64"/>
      <c r="I16" s="64"/>
    </row>
    <row r="17" spans="1:12" s="21" customFormat="1" ht="15" customHeight="1">
      <c r="A17" s="24" t="s">
        <v>80</v>
      </c>
      <c r="B17" s="25" t="s">
        <v>168</v>
      </c>
      <c r="C17" s="3">
        <v>3293572</v>
      </c>
      <c r="D17" s="3">
        <v>2651229</v>
      </c>
      <c r="E17" s="3">
        <v>2724210.9</v>
      </c>
      <c r="F17" s="3">
        <f>G17-D17</f>
        <v>84100</v>
      </c>
      <c r="G17" s="3">
        <v>2735329</v>
      </c>
      <c r="H17" s="68">
        <f>IF(C17&lt;&gt;0,E17/C17,"-")</f>
        <v>0.8271296027534847</v>
      </c>
      <c r="I17" s="68">
        <f>IF(D17&lt;&gt;0,E17/D17,"-")</f>
        <v>1.027527573061399</v>
      </c>
      <c r="J17"/>
      <c r="K17"/>
      <c r="L17"/>
    </row>
    <row r="18" spans="1:9" ht="20.25" customHeight="1" hidden="1">
      <c r="A18" s="18"/>
      <c r="B18" s="19"/>
      <c r="C18" s="56"/>
      <c r="D18" s="57"/>
      <c r="E18" s="57"/>
      <c r="F18" s="57"/>
      <c r="G18" s="57"/>
      <c r="H18" s="64"/>
      <c r="I18" s="64"/>
    </row>
    <row r="19" spans="1:9" ht="20.25" customHeight="1" hidden="1">
      <c r="A19" s="18"/>
      <c r="B19" s="19"/>
      <c r="C19" s="56"/>
      <c r="D19" s="57"/>
      <c r="E19" s="57"/>
      <c r="F19" s="57"/>
      <c r="G19" s="57"/>
      <c r="H19" s="64"/>
      <c r="I19" s="64"/>
    </row>
    <row r="20" spans="1:9" ht="20.25" customHeight="1" hidden="1">
      <c r="A20" s="18"/>
      <c r="B20" s="19"/>
      <c r="C20" s="56"/>
      <c r="D20" s="57"/>
      <c r="E20" s="57"/>
      <c r="F20" s="57"/>
      <c r="G20" s="57"/>
      <c r="H20" s="64"/>
      <c r="I20" s="64"/>
    </row>
    <row r="21" spans="1:9" ht="20.25" customHeight="1" hidden="1">
      <c r="A21" s="18"/>
      <c r="B21" s="19"/>
      <c r="C21" s="56"/>
      <c r="D21" s="57"/>
      <c r="E21" s="57"/>
      <c r="F21" s="57"/>
      <c r="G21" s="57"/>
      <c r="H21" s="64"/>
      <c r="I21" s="64"/>
    </row>
    <row r="22" spans="1:9" ht="20.25" customHeight="1" hidden="1">
      <c r="A22" s="9"/>
      <c r="B22" s="9"/>
      <c r="C22" s="57"/>
      <c r="D22" s="57"/>
      <c r="E22" s="57"/>
      <c r="F22" s="57"/>
      <c r="G22" s="57"/>
      <c r="H22" s="64"/>
      <c r="I22" s="64"/>
    </row>
    <row r="23" spans="1:12" s="34" customFormat="1" ht="18" customHeight="1">
      <c r="A23" s="28" t="s">
        <v>3</v>
      </c>
      <c r="B23" s="27" t="s">
        <v>92</v>
      </c>
      <c r="C23" s="29">
        <f>SUBTOTAL(9,C24:C39)</f>
        <v>481744</v>
      </c>
      <c r="D23" s="29">
        <f>SUBTOTAL(9,D24:D39)</f>
        <v>400000</v>
      </c>
      <c r="E23" s="29">
        <v>610708.88</v>
      </c>
      <c r="F23" s="29">
        <f>G23-D23</f>
        <v>100000</v>
      </c>
      <c r="G23" s="29">
        <f>SUBTOTAL(9,G24:G39)</f>
        <v>500000</v>
      </c>
      <c r="H23" s="61">
        <f>IF(C23&lt;&gt;0,E23/C23,"-")</f>
        <v>1.2677041748314457</v>
      </c>
      <c r="I23" s="61">
        <f>IF(D23&lt;&gt;0,E23/D23,"-")</f>
        <v>1.5267722</v>
      </c>
      <c r="J23"/>
      <c r="K23"/>
      <c r="L23"/>
    </row>
    <row r="24" spans="1:12" s="34" customFormat="1" ht="20.25" customHeight="1" hidden="1">
      <c r="A24" s="18"/>
      <c r="B24" s="18"/>
      <c r="C24" s="56"/>
      <c r="D24" s="56"/>
      <c r="E24" s="56"/>
      <c r="F24" s="56"/>
      <c r="G24" s="56"/>
      <c r="H24" s="62"/>
      <c r="I24" s="62"/>
      <c r="J24"/>
      <c r="K24"/>
      <c r="L24"/>
    </row>
    <row r="25" spans="1:12" s="35" customFormat="1" ht="409.5" customHeight="1" hidden="1">
      <c r="A25" s="31" t="s">
        <v>14</v>
      </c>
      <c r="B25" s="32" t="s">
        <v>172</v>
      </c>
      <c r="C25" s="33">
        <f>SUBTOTAL(9,C26:C38)</f>
        <v>481744</v>
      </c>
      <c r="D25" s="33">
        <f>SUBTOTAL(9,D26:D38)</f>
        <v>400000</v>
      </c>
      <c r="E25" s="33">
        <f>SUBTOTAL(9,E26:E38)</f>
        <v>610708.88</v>
      </c>
      <c r="F25" s="33">
        <f>G25-D25</f>
        <v>100000</v>
      </c>
      <c r="G25" s="33">
        <f>SUBTOTAL(9,G26:G38)</f>
        <v>500000</v>
      </c>
      <c r="H25" s="63">
        <f>IF(C25&lt;&gt;0,E25/C25,"-")</f>
        <v>1.2677041748314457</v>
      </c>
      <c r="I25" s="63">
        <f>IF(D25&lt;&gt;0,E25/D25,"-")</f>
        <v>1.5267722</v>
      </c>
      <c r="J25"/>
      <c r="K25"/>
      <c r="L25"/>
    </row>
    <row r="26" spans="1:9" ht="20.25" customHeight="1" hidden="1">
      <c r="A26" s="9"/>
      <c r="B26" s="9"/>
      <c r="C26" s="57"/>
      <c r="D26" s="57"/>
      <c r="E26" s="57"/>
      <c r="F26" s="57"/>
      <c r="G26" s="57"/>
      <c r="H26" s="64"/>
      <c r="I26" s="64"/>
    </row>
    <row r="27" spans="1:12" s="23" customFormat="1" ht="409.5" customHeight="1" hidden="1">
      <c r="A27" s="42" t="s">
        <v>33</v>
      </c>
      <c r="B27" s="43" t="s">
        <v>163</v>
      </c>
      <c r="C27" s="44">
        <f>SUBTOTAL(9,C28:C37)</f>
        <v>481744</v>
      </c>
      <c r="D27" s="44">
        <f>SUBTOTAL(9,D28:D37)</f>
        <v>400000</v>
      </c>
      <c r="E27" s="44">
        <f>SUBTOTAL(9,E28:E37)</f>
        <v>610708.88</v>
      </c>
      <c r="F27" s="44">
        <f>G27-D27</f>
        <v>100000</v>
      </c>
      <c r="G27" s="44">
        <f>SUBTOTAL(9,G28:G37)</f>
        <v>500000</v>
      </c>
      <c r="H27" s="65">
        <f>IF(C27&lt;&gt;0,E27/C27,"-")</f>
        <v>1.2677041748314457</v>
      </c>
      <c r="I27" s="65">
        <f>IF(D27&lt;&gt;0,E27/D27,"-")</f>
        <v>1.5267722</v>
      </c>
      <c r="J27"/>
      <c r="K27"/>
      <c r="L27"/>
    </row>
    <row r="28" spans="1:9" ht="20.25" customHeight="1" hidden="1">
      <c r="A28" s="9"/>
      <c r="B28" s="9"/>
      <c r="C28" s="57"/>
      <c r="D28" s="57"/>
      <c r="E28" s="57"/>
      <c r="F28" s="57"/>
      <c r="G28" s="57"/>
      <c r="H28" s="64"/>
      <c r="I28" s="64"/>
    </row>
    <row r="29" spans="1:12" s="22" customFormat="1" ht="409.5" customHeight="1" hidden="1">
      <c r="A29" s="46" t="s">
        <v>33</v>
      </c>
      <c r="B29" s="47" t="s">
        <v>163</v>
      </c>
      <c r="C29" s="48">
        <f>SUBTOTAL(9,C30:C36)</f>
        <v>481744</v>
      </c>
      <c r="D29" s="48">
        <f>SUBTOTAL(9,D30:D36)</f>
        <v>400000</v>
      </c>
      <c r="E29" s="48">
        <f>SUBTOTAL(9,E30:E36)</f>
        <v>610708.88</v>
      </c>
      <c r="F29" s="48">
        <f>G29-D29</f>
        <v>100000</v>
      </c>
      <c r="G29" s="48">
        <f>SUBTOTAL(9,G30:G36)</f>
        <v>500000</v>
      </c>
      <c r="H29" s="66">
        <f>IF(C29&lt;&gt;0,E29/C29,"-")</f>
        <v>1.2677041748314457</v>
      </c>
      <c r="I29" s="66">
        <f>IF(D29&lt;&gt;0,E29/D29,"-")</f>
        <v>1.5267722</v>
      </c>
      <c r="J29"/>
      <c r="K29"/>
      <c r="L29"/>
    </row>
    <row r="30" spans="1:9" ht="20.25" customHeight="1" hidden="1">
      <c r="A30" s="9"/>
      <c r="B30" s="9"/>
      <c r="C30" s="57"/>
      <c r="D30" s="57"/>
      <c r="E30" s="57"/>
      <c r="F30" s="57"/>
      <c r="G30" s="57"/>
      <c r="H30" s="64"/>
      <c r="I30" s="64"/>
    </row>
    <row r="31" spans="1:12" s="21" customFormat="1" ht="409.5" customHeight="1" hidden="1">
      <c r="A31" s="51" t="s">
        <v>33</v>
      </c>
      <c r="B31" s="52" t="s">
        <v>163</v>
      </c>
      <c r="C31" s="53">
        <f>SUBTOTAL(9,C32:C35)</f>
        <v>481744</v>
      </c>
      <c r="D31" s="53">
        <f>SUBTOTAL(9,D32:D35)</f>
        <v>400000</v>
      </c>
      <c r="E31" s="53">
        <f>SUBTOTAL(9,E32:E35)</f>
        <v>610708.88</v>
      </c>
      <c r="F31" s="53">
        <f>G31-D31</f>
        <v>100000</v>
      </c>
      <c r="G31" s="53">
        <f>SUBTOTAL(9,G32:G35)</f>
        <v>500000</v>
      </c>
      <c r="H31" s="67">
        <f>IF(C31&lt;&gt;0,E31/C31,"-")</f>
        <v>1.2677041748314457</v>
      </c>
      <c r="I31" s="67">
        <f>IF(D31&lt;&gt;0,E31/D31,"-")</f>
        <v>1.5267722</v>
      </c>
      <c r="J31"/>
      <c r="K31"/>
      <c r="L31"/>
    </row>
    <row r="32" spans="1:9" ht="20.25" customHeight="1" hidden="1">
      <c r="A32" s="9"/>
      <c r="B32" s="9"/>
      <c r="C32" s="57"/>
      <c r="D32" s="57"/>
      <c r="E32" s="57"/>
      <c r="F32" s="57"/>
      <c r="G32" s="57"/>
      <c r="H32" s="64"/>
      <c r="I32" s="64"/>
    </row>
    <row r="33" spans="1:12" s="21" customFormat="1" ht="15" customHeight="1">
      <c r="A33" s="24" t="s">
        <v>77</v>
      </c>
      <c r="B33" s="25" t="s">
        <v>123</v>
      </c>
      <c r="C33" s="3">
        <v>15939</v>
      </c>
      <c r="D33" s="3">
        <v>20000</v>
      </c>
      <c r="E33" s="3">
        <v>13897.66</v>
      </c>
      <c r="F33" s="3">
        <f>G33-D33</f>
        <v>0</v>
      </c>
      <c r="G33" s="3">
        <v>20000</v>
      </c>
      <c r="H33" s="68">
        <f>IF(C33&lt;&gt;0,E33/C33,"-")</f>
        <v>0.8719279754062362</v>
      </c>
      <c r="I33" s="68">
        <f>IF(D33&lt;&gt;0,E33/D33,"-")</f>
        <v>0.694883</v>
      </c>
      <c r="J33"/>
      <c r="K33"/>
      <c r="L33"/>
    </row>
    <row r="34" spans="1:12" s="21" customFormat="1" ht="15" customHeight="1">
      <c r="A34" s="24" t="s">
        <v>78</v>
      </c>
      <c r="B34" s="25" t="s">
        <v>139</v>
      </c>
      <c r="C34" s="3">
        <v>465805</v>
      </c>
      <c r="D34" s="3">
        <v>380000</v>
      </c>
      <c r="E34" s="3">
        <v>596811.22</v>
      </c>
      <c r="F34" s="3">
        <f>G34-D34</f>
        <v>100000</v>
      </c>
      <c r="G34" s="3">
        <v>480000</v>
      </c>
      <c r="H34" s="68">
        <f>IF(C34&lt;&gt;0,E34/C34,"-")</f>
        <v>1.2812469166282028</v>
      </c>
      <c r="I34" s="68">
        <f>IF(D34&lt;&gt;0,E34/D34,"-")</f>
        <v>1.570555842105263</v>
      </c>
      <c r="J34"/>
      <c r="K34"/>
      <c r="L34"/>
    </row>
    <row r="35" spans="1:9" ht="20.25" customHeight="1" hidden="1">
      <c r="A35" s="18"/>
      <c r="B35" s="19"/>
      <c r="C35" s="56"/>
      <c r="D35" s="57"/>
      <c r="E35" s="57"/>
      <c r="F35" s="57"/>
      <c r="G35" s="57"/>
      <c r="H35" s="64"/>
      <c r="I35" s="64"/>
    </row>
    <row r="36" spans="1:9" ht="20.25" customHeight="1" hidden="1">
      <c r="A36" s="18"/>
      <c r="B36" s="19"/>
      <c r="C36" s="56"/>
      <c r="D36" s="57"/>
      <c r="E36" s="57"/>
      <c r="F36" s="57"/>
      <c r="G36" s="57"/>
      <c r="H36" s="64"/>
      <c r="I36" s="64"/>
    </row>
    <row r="37" spans="1:9" ht="20.25" customHeight="1" hidden="1">
      <c r="A37" s="18"/>
      <c r="B37" s="19"/>
      <c r="C37" s="56"/>
      <c r="D37" s="57"/>
      <c r="E37" s="57"/>
      <c r="F37" s="57"/>
      <c r="G37" s="57"/>
      <c r="H37" s="64"/>
      <c r="I37" s="64"/>
    </row>
    <row r="38" spans="1:9" ht="20.25" customHeight="1" hidden="1">
      <c r="A38" s="18"/>
      <c r="B38" s="19"/>
      <c r="C38" s="56"/>
      <c r="D38" s="57"/>
      <c r="E38" s="57"/>
      <c r="F38" s="57"/>
      <c r="G38" s="57"/>
      <c r="H38" s="64"/>
      <c r="I38" s="64"/>
    </row>
    <row r="39" spans="1:9" ht="20.25" customHeight="1" hidden="1">
      <c r="A39" s="9"/>
      <c r="B39" s="9"/>
      <c r="C39" s="57"/>
      <c r="D39" s="57"/>
      <c r="E39" s="57"/>
      <c r="F39" s="57"/>
      <c r="G39" s="57"/>
      <c r="H39" s="64"/>
      <c r="I39" s="64"/>
    </row>
    <row r="40" spans="1:12" s="34" customFormat="1" ht="18" customHeight="1">
      <c r="A40" s="28" t="s">
        <v>7</v>
      </c>
      <c r="B40" s="27" t="s">
        <v>120</v>
      </c>
      <c r="C40" s="29">
        <f>SUBTOTAL(9,C41:C69)</f>
        <v>1951636</v>
      </c>
      <c r="D40" s="29">
        <f>SUBTOTAL(9,D41:D69)</f>
        <v>1600130</v>
      </c>
      <c r="E40" s="29">
        <f>SUBTOTAL(9,E41:E69)</f>
        <v>1839177</v>
      </c>
      <c r="F40" s="29">
        <f>G40-D40</f>
        <v>129638</v>
      </c>
      <c r="G40" s="29">
        <f>SUBTOTAL(9,G41:G69)</f>
        <v>1729768</v>
      </c>
      <c r="H40" s="61">
        <f>IF(C40&lt;&gt;0,E40/C40,"-")</f>
        <v>0.9423770621160913</v>
      </c>
      <c r="I40" s="61">
        <f>IF(D40&lt;&gt;0,E40/D40,"-")</f>
        <v>1.1493922368807534</v>
      </c>
      <c r="J40"/>
      <c r="K40"/>
      <c r="L40"/>
    </row>
    <row r="41" spans="1:12" s="34" customFormat="1" ht="20.25" customHeight="1" hidden="1">
      <c r="A41" s="18"/>
      <c r="B41" s="18"/>
      <c r="C41" s="56"/>
      <c r="D41" s="56"/>
      <c r="E41" s="56"/>
      <c r="F41" s="56"/>
      <c r="G41" s="56"/>
      <c r="H41" s="62"/>
      <c r="I41" s="62"/>
      <c r="J41"/>
      <c r="K41"/>
      <c r="L41"/>
    </row>
    <row r="42" spans="1:12" s="35" customFormat="1" ht="409.5" customHeight="1" hidden="1">
      <c r="A42" s="31" t="s">
        <v>12</v>
      </c>
      <c r="B42" s="32" t="s">
        <v>95</v>
      </c>
      <c r="C42" s="33">
        <f>SUBTOTAL(9,C43:C55)</f>
        <v>137</v>
      </c>
      <c r="D42" s="33">
        <f>SUBTOTAL(9,D43:D55)</f>
        <v>130</v>
      </c>
      <c r="E42" s="33">
        <f>SUBTOTAL(9,E43:E55)</f>
        <v>64.58</v>
      </c>
      <c r="F42" s="33">
        <f>G42-D42</f>
        <v>18</v>
      </c>
      <c r="G42" s="33">
        <f>SUBTOTAL(9,G43:G55)</f>
        <v>148</v>
      </c>
      <c r="H42" s="63">
        <f>IF(C42&lt;&gt;0,E42/C42,"-")</f>
        <v>0.4713868613138686</v>
      </c>
      <c r="I42" s="63">
        <f>IF(D42&lt;&gt;0,E42/D42,"-")</f>
        <v>0.49676923076923074</v>
      </c>
      <c r="J42"/>
      <c r="K42"/>
      <c r="L42"/>
    </row>
    <row r="43" spans="1:9" ht="20.25" customHeight="1" hidden="1">
      <c r="A43" s="9"/>
      <c r="B43" s="9"/>
      <c r="C43" s="57"/>
      <c r="D43" s="57"/>
      <c r="E43" s="57"/>
      <c r="F43" s="57"/>
      <c r="G43" s="57"/>
      <c r="H43" s="64"/>
      <c r="I43" s="64"/>
    </row>
    <row r="44" spans="1:12" s="23" customFormat="1" ht="409.5" customHeight="1" hidden="1">
      <c r="A44" s="42" t="s">
        <v>31</v>
      </c>
      <c r="B44" s="43" t="s">
        <v>117</v>
      </c>
      <c r="C44" s="44">
        <f>SUBTOTAL(9,C45:C54)</f>
        <v>137</v>
      </c>
      <c r="D44" s="44">
        <f>SUBTOTAL(9,D45:D54)</f>
        <v>130</v>
      </c>
      <c r="E44" s="44">
        <f>SUBTOTAL(9,E45:E54)</f>
        <v>64.58</v>
      </c>
      <c r="F44" s="44">
        <f>G44-D44</f>
        <v>18</v>
      </c>
      <c r="G44" s="44">
        <f>SUBTOTAL(9,G45:G54)</f>
        <v>148</v>
      </c>
      <c r="H44" s="65">
        <f>IF(C44&lt;&gt;0,E44/C44,"-")</f>
        <v>0.4713868613138686</v>
      </c>
      <c r="I44" s="65">
        <f>IF(D44&lt;&gt;0,E44/D44,"-")</f>
        <v>0.49676923076923074</v>
      </c>
      <c r="J44"/>
      <c r="K44"/>
      <c r="L44"/>
    </row>
    <row r="45" spans="1:9" ht="20.25" customHeight="1" hidden="1">
      <c r="A45" s="9"/>
      <c r="B45" s="9"/>
      <c r="C45" s="57"/>
      <c r="D45" s="57"/>
      <c r="E45" s="57"/>
      <c r="F45" s="57"/>
      <c r="G45" s="57"/>
      <c r="H45" s="64"/>
      <c r="I45" s="64"/>
    </row>
    <row r="46" spans="1:12" s="22" customFormat="1" ht="409.5" customHeight="1" hidden="1">
      <c r="A46" s="46" t="s">
        <v>31</v>
      </c>
      <c r="B46" s="47" t="s">
        <v>117</v>
      </c>
      <c r="C46" s="48">
        <f>SUBTOTAL(9,C47:C53)</f>
        <v>137</v>
      </c>
      <c r="D46" s="48">
        <f>SUBTOTAL(9,D47:D53)</f>
        <v>130</v>
      </c>
      <c r="E46" s="48">
        <f>SUBTOTAL(9,E47:E53)</f>
        <v>64.58</v>
      </c>
      <c r="F46" s="48">
        <f>G46-D46</f>
        <v>18</v>
      </c>
      <c r="G46" s="48">
        <f>SUBTOTAL(9,G47:G53)</f>
        <v>148</v>
      </c>
      <c r="H46" s="66">
        <f>IF(C46&lt;&gt;0,E46/C46,"-")</f>
        <v>0.4713868613138686</v>
      </c>
      <c r="I46" s="66">
        <f>IF(D46&lt;&gt;0,E46/D46,"-")</f>
        <v>0.49676923076923074</v>
      </c>
      <c r="J46"/>
      <c r="K46"/>
      <c r="L46"/>
    </row>
    <row r="47" spans="1:9" ht="20.25" customHeight="1" hidden="1">
      <c r="A47" s="9"/>
      <c r="B47" s="9"/>
      <c r="C47" s="57"/>
      <c r="D47" s="57"/>
      <c r="E47" s="57"/>
      <c r="F47" s="57"/>
      <c r="G47" s="57"/>
      <c r="H47" s="64"/>
      <c r="I47" s="64"/>
    </row>
    <row r="48" spans="1:12" s="21" customFormat="1" ht="409.5" customHeight="1" hidden="1">
      <c r="A48" s="51" t="s">
        <v>31</v>
      </c>
      <c r="B48" s="52" t="s">
        <v>117</v>
      </c>
      <c r="C48" s="53">
        <f>SUBTOTAL(9,C49:C52)</f>
        <v>137</v>
      </c>
      <c r="D48" s="53">
        <f>SUBTOTAL(9,D49:D52)</f>
        <v>130</v>
      </c>
      <c r="E48" s="53">
        <f>SUBTOTAL(9,E49:E52)</f>
        <v>64.58</v>
      </c>
      <c r="F48" s="53">
        <f>G48-D48</f>
        <v>18</v>
      </c>
      <c r="G48" s="53">
        <f>SUBTOTAL(9,G49:G52)</f>
        <v>148</v>
      </c>
      <c r="H48" s="67">
        <f>IF(C48&lt;&gt;0,E48/C48,"-")</f>
        <v>0.4713868613138686</v>
      </c>
      <c r="I48" s="67">
        <f>IF(D48&lt;&gt;0,E48/D48,"-")</f>
        <v>0.49676923076923074</v>
      </c>
      <c r="J48"/>
      <c r="K48"/>
      <c r="L48"/>
    </row>
    <row r="49" spans="1:9" ht="20.25" customHeight="1" hidden="1">
      <c r="A49" s="9"/>
      <c r="B49" s="9"/>
      <c r="C49" s="57"/>
      <c r="D49" s="57"/>
      <c r="E49" s="57"/>
      <c r="F49" s="57"/>
      <c r="G49" s="57"/>
      <c r="H49" s="64"/>
      <c r="I49" s="64"/>
    </row>
    <row r="50" spans="1:12" s="21" customFormat="1" ht="15" customHeight="1">
      <c r="A50" s="24" t="s">
        <v>74</v>
      </c>
      <c r="B50" s="25" t="s">
        <v>158</v>
      </c>
      <c r="C50" s="3">
        <v>137</v>
      </c>
      <c r="D50" s="3">
        <v>130</v>
      </c>
      <c r="E50" s="3">
        <v>44.31</v>
      </c>
      <c r="F50" s="3">
        <f>G50-D50</f>
        <v>0</v>
      </c>
      <c r="G50" s="3">
        <v>130</v>
      </c>
      <c r="H50" s="68">
        <f>IF(C50&lt;&gt;0,E50/C50,"-")</f>
        <v>0.32343065693430656</v>
      </c>
      <c r="I50" s="68">
        <f>IF(D50&lt;&gt;0,E50/D50,"-")</f>
        <v>0.34084615384615385</v>
      </c>
      <c r="J50"/>
      <c r="K50"/>
      <c r="L50"/>
    </row>
    <row r="51" spans="1:12" s="21" customFormat="1" ht="15" customHeight="1">
      <c r="A51" s="24" t="s">
        <v>75</v>
      </c>
      <c r="B51" s="25" t="s">
        <v>174</v>
      </c>
      <c r="C51" s="3"/>
      <c r="D51" s="3">
        <v>0</v>
      </c>
      <c r="E51" s="3">
        <v>20.27</v>
      </c>
      <c r="F51" s="3">
        <f>G51-D51</f>
        <v>18</v>
      </c>
      <c r="G51" s="3">
        <v>18</v>
      </c>
      <c r="H51" s="68" t="str">
        <f>IF(C51&lt;&gt;0,E51/C51,"-")</f>
        <v>-</v>
      </c>
      <c r="I51" s="68" t="str">
        <f>IF(D51&lt;&gt;0,E51/D51,"-")</f>
        <v>-</v>
      </c>
      <c r="J51"/>
      <c r="K51"/>
      <c r="L51"/>
    </row>
    <row r="52" spans="1:9" ht="20.25" customHeight="1" hidden="1">
      <c r="A52" s="18"/>
      <c r="B52" s="19"/>
      <c r="C52" s="56"/>
      <c r="D52" s="57"/>
      <c r="E52" s="57"/>
      <c r="F52" s="57"/>
      <c r="G52" s="57"/>
      <c r="H52" s="64"/>
      <c r="I52" s="64"/>
    </row>
    <row r="53" spans="1:9" ht="20.25" customHeight="1" hidden="1">
      <c r="A53" s="18"/>
      <c r="B53" s="19"/>
      <c r="C53" s="56"/>
      <c r="D53" s="57"/>
      <c r="E53" s="57"/>
      <c r="F53" s="57"/>
      <c r="G53" s="57"/>
      <c r="H53" s="64"/>
      <c r="I53" s="64"/>
    </row>
    <row r="54" spans="1:9" ht="20.25" customHeight="1" hidden="1">
      <c r="A54" s="18"/>
      <c r="B54" s="19"/>
      <c r="C54" s="56"/>
      <c r="D54" s="57"/>
      <c r="E54" s="57"/>
      <c r="F54" s="57"/>
      <c r="G54" s="57"/>
      <c r="H54" s="64"/>
      <c r="I54" s="64"/>
    </row>
    <row r="55" spans="1:9" ht="20.25" customHeight="1" hidden="1">
      <c r="A55" s="18"/>
      <c r="B55" s="19"/>
      <c r="C55" s="56"/>
      <c r="D55" s="57"/>
      <c r="E55" s="57"/>
      <c r="F55" s="57"/>
      <c r="G55" s="57"/>
      <c r="H55" s="64"/>
      <c r="I55" s="64"/>
    </row>
    <row r="56" spans="1:12" s="35" customFormat="1" ht="409.5" customHeight="1" hidden="1">
      <c r="A56" s="31" t="s">
        <v>13</v>
      </c>
      <c r="B56" s="32" t="s">
        <v>150</v>
      </c>
      <c r="C56" s="33">
        <f>SUBTOTAL(9,C57:C68)</f>
        <v>1951499</v>
      </c>
      <c r="D56" s="33">
        <f>SUBTOTAL(9,D57:D68)</f>
        <v>1600000</v>
      </c>
      <c r="E56" s="33">
        <f>SUBTOTAL(9,E57:E68)</f>
        <v>1839112.42</v>
      </c>
      <c r="F56" s="33">
        <f>G56-D56</f>
        <v>129620</v>
      </c>
      <c r="G56" s="33">
        <f>SUBTOTAL(9,G57:G68)</f>
        <v>1729620</v>
      </c>
      <c r="H56" s="63">
        <f>IF(C56&lt;&gt;0,E56/C56,"-")</f>
        <v>0.9424101267794653</v>
      </c>
      <c r="I56" s="63">
        <f>IF(D56&lt;&gt;0,E56/D56,"-")</f>
        <v>1.1494452625</v>
      </c>
      <c r="J56"/>
      <c r="K56"/>
      <c r="L56"/>
    </row>
    <row r="57" spans="1:9" ht="20.25" customHeight="1" hidden="1">
      <c r="A57" s="9"/>
      <c r="B57" s="9"/>
      <c r="C57" s="57"/>
      <c r="D57" s="57"/>
      <c r="E57" s="57"/>
      <c r="F57" s="57"/>
      <c r="G57" s="57"/>
      <c r="H57" s="64"/>
      <c r="I57" s="64"/>
    </row>
    <row r="58" spans="1:12" s="23" customFormat="1" ht="409.5" customHeight="1" hidden="1">
      <c r="A58" s="42" t="s">
        <v>32</v>
      </c>
      <c r="B58" s="43" t="s">
        <v>113</v>
      </c>
      <c r="C58" s="44">
        <f>SUBTOTAL(9,C59:C67)</f>
        <v>1951499</v>
      </c>
      <c r="D58" s="44">
        <f>SUBTOTAL(9,D59:D67)</f>
        <v>1600000</v>
      </c>
      <c r="E58" s="44">
        <f>SUBTOTAL(9,E59:E67)</f>
        <v>1839112.42</v>
      </c>
      <c r="F58" s="44">
        <f>G58-D58</f>
        <v>129620</v>
      </c>
      <c r="G58" s="44">
        <f>SUBTOTAL(9,G59:G67)</f>
        <v>1729620</v>
      </c>
      <c r="H58" s="65">
        <f>IF(C58&lt;&gt;0,E58/C58,"-")</f>
        <v>0.9424101267794653</v>
      </c>
      <c r="I58" s="65">
        <f>IF(D58&lt;&gt;0,E58/D58,"-")</f>
        <v>1.1494452625</v>
      </c>
      <c r="J58"/>
      <c r="K58"/>
      <c r="L58"/>
    </row>
    <row r="59" spans="1:9" ht="20.25" customHeight="1" hidden="1">
      <c r="A59" s="9"/>
      <c r="B59" s="9"/>
      <c r="C59" s="57"/>
      <c r="D59" s="57"/>
      <c r="E59" s="57"/>
      <c r="F59" s="57"/>
      <c r="G59" s="57"/>
      <c r="H59" s="64"/>
      <c r="I59" s="64"/>
    </row>
    <row r="60" spans="1:12" s="22" customFormat="1" ht="409.5" customHeight="1" hidden="1">
      <c r="A60" s="46" t="s">
        <v>32</v>
      </c>
      <c r="B60" s="47" t="s">
        <v>113</v>
      </c>
      <c r="C60" s="48">
        <f>SUBTOTAL(9,C61:C66)</f>
        <v>1951499</v>
      </c>
      <c r="D60" s="48">
        <f>SUBTOTAL(9,D61:D66)</f>
        <v>1600000</v>
      </c>
      <c r="E60" s="48">
        <f>SUBTOTAL(9,E61:E66)</f>
        <v>1839112.42</v>
      </c>
      <c r="F60" s="48">
        <f>G60-D60</f>
        <v>129620</v>
      </c>
      <c r="G60" s="48">
        <f>SUBTOTAL(9,G61:G66)</f>
        <v>1729620</v>
      </c>
      <c r="H60" s="66">
        <f>IF(C60&lt;&gt;0,E60/C60,"-")</f>
        <v>0.9424101267794653</v>
      </c>
      <c r="I60" s="66">
        <f>IF(D60&lt;&gt;0,E60/D60,"-")</f>
        <v>1.1494452625</v>
      </c>
      <c r="J60"/>
      <c r="K60"/>
      <c r="L60"/>
    </row>
    <row r="61" spans="1:9" ht="20.25" customHeight="1" hidden="1">
      <c r="A61" s="9"/>
      <c r="B61" s="9"/>
      <c r="C61" s="57"/>
      <c r="D61" s="57"/>
      <c r="E61" s="57"/>
      <c r="F61" s="57"/>
      <c r="G61" s="57"/>
      <c r="H61" s="64"/>
      <c r="I61" s="64"/>
    </row>
    <row r="62" spans="1:12" s="21" customFormat="1" ht="409.5" customHeight="1" hidden="1">
      <c r="A62" s="51" t="s">
        <v>32</v>
      </c>
      <c r="B62" s="52" t="s">
        <v>113</v>
      </c>
      <c r="C62" s="53">
        <f>SUBTOTAL(9,C63:C65)</f>
        <v>1951499</v>
      </c>
      <c r="D62" s="53">
        <f>SUBTOTAL(9,D63:D65)</f>
        <v>1600000</v>
      </c>
      <c r="E62" s="53">
        <f>SUBTOTAL(9,E63:E65)</f>
        <v>1839112.42</v>
      </c>
      <c r="F62" s="53">
        <f>G62-D62</f>
        <v>129620</v>
      </c>
      <c r="G62" s="53">
        <f>SUBTOTAL(9,G63:G65)</f>
        <v>1729620</v>
      </c>
      <c r="H62" s="67">
        <f>IF(C62&lt;&gt;0,E62/C62,"-")</f>
        <v>0.9424101267794653</v>
      </c>
      <c r="I62" s="67">
        <f>IF(D62&lt;&gt;0,E62/D62,"-")</f>
        <v>1.1494452625</v>
      </c>
      <c r="J62"/>
      <c r="K62"/>
      <c r="L62"/>
    </row>
    <row r="63" spans="1:9" ht="20.25" customHeight="1" hidden="1">
      <c r="A63" s="9"/>
      <c r="B63" s="9"/>
      <c r="C63" s="57"/>
      <c r="D63" s="57"/>
      <c r="E63" s="57"/>
      <c r="F63" s="57"/>
      <c r="G63" s="57"/>
      <c r="H63" s="64"/>
      <c r="I63" s="64"/>
    </row>
    <row r="64" spans="1:12" s="21" customFormat="1" ht="15" customHeight="1">
      <c r="A64" s="24" t="s">
        <v>76</v>
      </c>
      <c r="B64" s="25" t="s">
        <v>105</v>
      </c>
      <c r="C64" s="3">
        <v>1951499</v>
      </c>
      <c r="D64" s="3">
        <v>1600000</v>
      </c>
      <c r="E64" s="3">
        <v>1839112.42</v>
      </c>
      <c r="F64" s="3">
        <f>G64-D64</f>
        <v>129620</v>
      </c>
      <c r="G64" s="3">
        <v>1729620</v>
      </c>
      <c r="H64" s="68">
        <f>IF(C64&lt;&gt;0,E64/C64,"-")</f>
        <v>0.9424101267794653</v>
      </c>
      <c r="I64" s="68">
        <f>IF(D64&lt;&gt;0,E64/D64,"-")</f>
        <v>1.1494452625</v>
      </c>
      <c r="J64"/>
      <c r="K64"/>
      <c r="L64"/>
    </row>
    <row r="65" spans="1:9" ht="20.25" customHeight="1" hidden="1">
      <c r="A65" s="18"/>
      <c r="B65" s="19"/>
      <c r="C65" s="56"/>
      <c r="D65" s="57"/>
      <c r="E65" s="57"/>
      <c r="F65" s="57"/>
      <c r="G65" s="57"/>
      <c r="H65" s="64"/>
      <c r="I65" s="64"/>
    </row>
    <row r="66" spans="1:9" ht="20.25" customHeight="1" hidden="1">
      <c r="A66" s="18"/>
      <c r="B66" s="19"/>
      <c r="C66" s="56"/>
      <c r="D66" s="57"/>
      <c r="E66" s="57"/>
      <c r="F66" s="57"/>
      <c r="G66" s="57"/>
      <c r="H66" s="64"/>
      <c r="I66" s="64"/>
    </row>
    <row r="67" spans="1:9" ht="20.25" customHeight="1" hidden="1">
      <c r="A67" s="18"/>
      <c r="B67" s="19"/>
      <c r="C67" s="56"/>
      <c r="D67" s="57"/>
      <c r="E67" s="57"/>
      <c r="F67" s="57"/>
      <c r="G67" s="57"/>
      <c r="H67" s="64"/>
      <c r="I67" s="64"/>
    </row>
    <row r="68" spans="1:9" ht="20.25" customHeight="1" hidden="1">
      <c r="A68" s="18"/>
      <c r="B68" s="19"/>
      <c r="C68" s="56"/>
      <c r="D68" s="57"/>
      <c r="E68" s="57"/>
      <c r="F68" s="57"/>
      <c r="G68" s="57"/>
      <c r="H68" s="64"/>
      <c r="I68" s="64"/>
    </row>
    <row r="69" spans="1:9" ht="20.25" customHeight="1" hidden="1">
      <c r="A69" s="9"/>
      <c r="B69" s="9"/>
      <c r="C69" s="57"/>
      <c r="D69" s="57"/>
      <c r="E69" s="57"/>
      <c r="F69" s="57"/>
      <c r="G69" s="57"/>
      <c r="H69" s="64"/>
      <c r="I69" s="64"/>
    </row>
    <row r="70" spans="1:12" s="34" customFormat="1" ht="18" customHeight="1">
      <c r="A70" s="28" t="s">
        <v>9</v>
      </c>
      <c r="B70" s="27" t="s">
        <v>136</v>
      </c>
      <c r="C70" s="29">
        <f>SUBTOTAL(9,C71:C95)</f>
        <v>212599</v>
      </c>
      <c r="D70" s="29">
        <f>SUBTOTAL(9,D71:D95)</f>
        <v>955559</v>
      </c>
      <c r="E70" s="29">
        <f>SUBTOTAL(9,E71:E95)</f>
        <v>122365.44</v>
      </c>
      <c r="F70" s="29">
        <f>G70-D70</f>
        <v>-106559</v>
      </c>
      <c r="G70" s="29">
        <f>SUBTOTAL(9,G71:G95)</f>
        <v>849000</v>
      </c>
      <c r="H70" s="61">
        <f>IF(C70&lt;&gt;0,E70/C70,"-")</f>
        <v>0.5755692171647092</v>
      </c>
      <c r="I70" s="61">
        <f>IF(D70&lt;&gt;0,E70/D70,"-")</f>
        <v>0.12805639421532317</v>
      </c>
      <c r="J70"/>
      <c r="K70"/>
      <c r="L70"/>
    </row>
    <row r="71" spans="1:12" s="34" customFormat="1" ht="20.25" customHeight="1" hidden="1">
      <c r="A71" s="18"/>
      <c r="B71" s="18"/>
      <c r="C71" s="56"/>
      <c r="D71" s="56"/>
      <c r="E71" s="56"/>
      <c r="F71" s="56"/>
      <c r="G71" s="56"/>
      <c r="H71" s="62"/>
      <c r="I71" s="62"/>
      <c r="J71"/>
      <c r="K71"/>
      <c r="L71"/>
    </row>
    <row r="72" spans="1:12" s="35" customFormat="1" ht="409.5" customHeight="1" hidden="1">
      <c r="A72" s="31" t="s">
        <v>11</v>
      </c>
      <c r="B72" s="32" t="s">
        <v>167</v>
      </c>
      <c r="C72" s="33">
        <f>SUBTOTAL(9,C73:C94)</f>
        <v>212599</v>
      </c>
      <c r="D72" s="33">
        <f>SUBTOTAL(9,D73:D94)</f>
        <v>955559</v>
      </c>
      <c r="E72" s="33">
        <f>SUBTOTAL(9,E73:E94)</f>
        <v>122365.44</v>
      </c>
      <c r="F72" s="33">
        <f>G72-D72</f>
        <v>-106559</v>
      </c>
      <c r="G72" s="33">
        <f>SUBTOTAL(9,G73:G94)</f>
        <v>849000</v>
      </c>
      <c r="H72" s="63">
        <f>IF(C72&lt;&gt;0,E72/C72,"-")</f>
        <v>0.5755692171647092</v>
      </c>
      <c r="I72" s="63">
        <f>IF(D72&lt;&gt;0,E72/D72,"-")</f>
        <v>0.12805639421532317</v>
      </c>
      <c r="J72"/>
      <c r="K72"/>
      <c r="L72"/>
    </row>
    <row r="73" spans="1:9" ht="20.25" customHeight="1" hidden="1">
      <c r="A73" s="9"/>
      <c r="B73" s="9"/>
      <c r="C73" s="57"/>
      <c r="D73" s="57"/>
      <c r="E73" s="57"/>
      <c r="F73" s="57"/>
      <c r="G73" s="57"/>
      <c r="H73" s="64"/>
      <c r="I73" s="64"/>
    </row>
    <row r="74" spans="1:12" s="23" customFormat="1" ht="409.5" customHeight="1" hidden="1">
      <c r="A74" s="42" t="s">
        <v>29</v>
      </c>
      <c r="B74" s="43" t="s">
        <v>148</v>
      </c>
      <c r="C74" s="44">
        <f>SUBTOTAL(9,C75:C83)</f>
        <v>212599</v>
      </c>
      <c r="D74" s="44">
        <f>SUBTOTAL(9,D75:D83)</f>
        <v>211559</v>
      </c>
      <c r="E74" s="44">
        <f>SUBTOTAL(9,E75:E83)</f>
        <v>122365.44</v>
      </c>
      <c r="F74" s="44">
        <f>G74-D74</f>
        <v>-106559</v>
      </c>
      <c r="G74" s="44">
        <f>SUBTOTAL(9,G75:G83)</f>
        <v>105000</v>
      </c>
      <c r="H74" s="65">
        <f>IF(C74&lt;&gt;0,E74/C74,"-")</f>
        <v>0.5755692171647092</v>
      </c>
      <c r="I74" s="65">
        <f>IF(D74&lt;&gt;0,E74/D74,"-")</f>
        <v>0.5783986500219797</v>
      </c>
      <c r="J74"/>
      <c r="K74"/>
      <c r="L74"/>
    </row>
    <row r="75" spans="1:9" ht="20.25" customHeight="1" hidden="1">
      <c r="A75" s="9"/>
      <c r="B75" s="9"/>
      <c r="C75" s="57"/>
      <c r="D75" s="57"/>
      <c r="E75" s="57"/>
      <c r="F75" s="57"/>
      <c r="G75" s="57"/>
      <c r="H75" s="64"/>
      <c r="I75" s="64"/>
    </row>
    <row r="76" spans="1:12" s="22" customFormat="1" ht="409.5" customHeight="1" hidden="1">
      <c r="A76" s="46" t="s">
        <v>29</v>
      </c>
      <c r="B76" s="47" t="s">
        <v>148</v>
      </c>
      <c r="C76" s="48">
        <f>SUBTOTAL(9,C77:C82)</f>
        <v>212599</v>
      </c>
      <c r="D76" s="48">
        <f>SUBTOTAL(9,D77:D82)</f>
        <v>211559</v>
      </c>
      <c r="E76" s="48">
        <f>SUBTOTAL(9,E77:E82)</f>
        <v>122365.44</v>
      </c>
      <c r="F76" s="48">
        <f>G76-D76</f>
        <v>-106559</v>
      </c>
      <c r="G76" s="48">
        <f>SUBTOTAL(9,G77:G82)</f>
        <v>105000</v>
      </c>
      <c r="H76" s="66">
        <f>IF(C76&lt;&gt;0,E76/C76,"-")</f>
        <v>0.5755692171647092</v>
      </c>
      <c r="I76" s="66">
        <f>IF(D76&lt;&gt;0,E76/D76,"-")</f>
        <v>0.5783986500219797</v>
      </c>
      <c r="J76"/>
      <c r="K76"/>
      <c r="L76"/>
    </row>
    <row r="77" spans="1:9" ht="20.25" customHeight="1" hidden="1">
      <c r="A77" s="9"/>
      <c r="B77" s="9"/>
      <c r="C77" s="57"/>
      <c r="D77" s="57"/>
      <c r="E77" s="57"/>
      <c r="F77" s="57"/>
      <c r="G77" s="57"/>
      <c r="H77" s="64"/>
      <c r="I77" s="64"/>
    </row>
    <row r="78" spans="1:12" s="21" customFormat="1" ht="409.5" customHeight="1" hidden="1">
      <c r="A78" s="51" t="s">
        <v>29</v>
      </c>
      <c r="B78" s="52" t="s">
        <v>148</v>
      </c>
      <c r="C78" s="53">
        <f>SUBTOTAL(9,C79:C81)</f>
        <v>212599</v>
      </c>
      <c r="D78" s="53">
        <f>SUBTOTAL(9,D79:D81)</f>
        <v>211559</v>
      </c>
      <c r="E78" s="53">
        <f>SUBTOTAL(9,E79:E81)</f>
        <v>122365.44</v>
      </c>
      <c r="F78" s="53">
        <f>G78-D78</f>
        <v>-106559</v>
      </c>
      <c r="G78" s="53">
        <f>SUBTOTAL(9,G79:G81)</f>
        <v>105000</v>
      </c>
      <c r="H78" s="67">
        <f>IF(C78&lt;&gt;0,E78/C78,"-")</f>
        <v>0.5755692171647092</v>
      </c>
      <c r="I78" s="67">
        <f>IF(D78&lt;&gt;0,E78/D78,"-")</f>
        <v>0.5783986500219797</v>
      </c>
      <c r="J78"/>
      <c r="K78"/>
      <c r="L78"/>
    </row>
    <row r="79" spans="1:9" ht="20.25" customHeight="1" hidden="1">
      <c r="A79" s="9"/>
      <c r="B79" s="9"/>
      <c r="C79" s="57"/>
      <c r="D79" s="57"/>
      <c r="E79" s="57"/>
      <c r="F79" s="57"/>
      <c r="G79" s="57"/>
      <c r="H79" s="64"/>
      <c r="I79" s="64"/>
    </row>
    <row r="80" spans="1:12" s="21" customFormat="1" ht="15" customHeight="1">
      <c r="A80" s="24" t="s">
        <v>72</v>
      </c>
      <c r="B80" s="25" t="s">
        <v>155</v>
      </c>
      <c r="C80" s="3">
        <v>212599</v>
      </c>
      <c r="D80" s="3">
        <v>211559</v>
      </c>
      <c r="E80" s="3">
        <v>122365.44</v>
      </c>
      <c r="F80" s="3">
        <f>G80-D80</f>
        <v>-106559</v>
      </c>
      <c r="G80" s="3">
        <v>105000</v>
      </c>
      <c r="H80" s="68">
        <f>IF(C80&lt;&gt;0,E80/C80,"-")</f>
        <v>0.5755692171647092</v>
      </c>
      <c r="I80" s="68">
        <f>IF(D80&lt;&gt;0,E80/D80,"-")</f>
        <v>0.5783986500219797</v>
      </c>
      <c r="J80"/>
      <c r="K80"/>
      <c r="L80"/>
    </row>
    <row r="81" spans="1:9" ht="20.25" customHeight="1" hidden="1">
      <c r="A81" s="18"/>
      <c r="B81" s="19"/>
      <c r="C81" s="56"/>
      <c r="D81" s="57"/>
      <c r="E81" s="57"/>
      <c r="F81" s="57"/>
      <c r="G81" s="57"/>
      <c r="H81" s="64"/>
      <c r="I81" s="64"/>
    </row>
    <row r="82" spans="1:9" ht="20.25" customHeight="1" hidden="1">
      <c r="A82" s="18"/>
      <c r="B82" s="19"/>
      <c r="C82" s="56"/>
      <c r="D82" s="57"/>
      <c r="E82" s="57"/>
      <c r="F82" s="57"/>
      <c r="G82" s="57"/>
      <c r="H82" s="64"/>
      <c r="I82" s="64"/>
    </row>
    <row r="83" spans="1:9" ht="20.25" customHeight="1" hidden="1">
      <c r="A83" s="18"/>
      <c r="B83" s="19"/>
      <c r="C83" s="56"/>
      <c r="D83" s="57"/>
      <c r="E83" s="57"/>
      <c r="F83" s="57"/>
      <c r="G83" s="57"/>
      <c r="H83" s="64"/>
      <c r="I83" s="64"/>
    </row>
    <row r="84" spans="1:12" s="23" customFormat="1" ht="409.5" customHeight="1" hidden="1">
      <c r="A84" s="42" t="s">
        <v>30</v>
      </c>
      <c r="B84" s="43" t="s">
        <v>149</v>
      </c>
      <c r="C84" s="44">
        <f>SUBTOTAL(9,C85:C93)</f>
        <v>0</v>
      </c>
      <c r="D84" s="44">
        <f>SUBTOTAL(9,D85:D93)</f>
        <v>744000</v>
      </c>
      <c r="E84" s="44">
        <f>SUBTOTAL(9,E85:E93)</f>
        <v>0</v>
      </c>
      <c r="F84" s="44">
        <f>G84-D84</f>
        <v>0</v>
      </c>
      <c r="G84" s="44">
        <f>SUBTOTAL(9,G85:G93)</f>
        <v>744000</v>
      </c>
      <c r="H84" s="65" t="str">
        <f>IF(C84&lt;&gt;0,E84/C84,"-")</f>
        <v>-</v>
      </c>
      <c r="I84" s="65">
        <f>IF(D84&lt;&gt;0,E84/D84,"-")</f>
        <v>0</v>
      </c>
      <c r="J84"/>
      <c r="K84"/>
      <c r="L84"/>
    </row>
    <row r="85" spans="1:9" ht="20.25" customHeight="1" hidden="1">
      <c r="A85" s="9"/>
      <c r="B85" s="9"/>
      <c r="C85" s="57"/>
      <c r="D85" s="57"/>
      <c r="E85" s="57"/>
      <c r="F85" s="57"/>
      <c r="G85" s="57"/>
      <c r="H85" s="64"/>
      <c r="I85" s="64"/>
    </row>
    <row r="86" spans="1:12" s="22" customFormat="1" ht="409.5" customHeight="1" hidden="1">
      <c r="A86" s="46" t="s">
        <v>30</v>
      </c>
      <c r="B86" s="47" t="s">
        <v>149</v>
      </c>
      <c r="C86" s="48">
        <f>SUBTOTAL(9,C87:C92)</f>
        <v>0</v>
      </c>
      <c r="D86" s="48">
        <f>SUBTOTAL(9,D87:D92)</f>
        <v>744000</v>
      </c>
      <c r="E86" s="48">
        <f>SUBTOTAL(9,E87:E92)</f>
        <v>0</v>
      </c>
      <c r="F86" s="48">
        <f>G86-D86</f>
        <v>0</v>
      </c>
      <c r="G86" s="48">
        <f>SUBTOTAL(9,G87:G92)</f>
        <v>744000</v>
      </c>
      <c r="H86" s="66" t="str">
        <f>IF(C86&lt;&gt;0,E86/C86,"-")</f>
        <v>-</v>
      </c>
      <c r="I86" s="66">
        <f>IF(D86&lt;&gt;0,E86/D86,"-")</f>
        <v>0</v>
      </c>
      <c r="J86"/>
      <c r="K86"/>
      <c r="L86"/>
    </row>
    <row r="87" spans="1:9" ht="20.25" customHeight="1" hidden="1">
      <c r="A87" s="9"/>
      <c r="B87" s="9"/>
      <c r="C87" s="57"/>
      <c r="D87" s="57"/>
      <c r="E87" s="57"/>
      <c r="F87" s="57"/>
      <c r="G87" s="57"/>
      <c r="H87" s="64"/>
      <c r="I87" s="64"/>
    </row>
    <row r="88" spans="1:12" s="21" customFormat="1" ht="409.5" customHeight="1" hidden="1">
      <c r="A88" s="51" t="s">
        <v>30</v>
      </c>
      <c r="B88" s="52" t="s">
        <v>149</v>
      </c>
      <c r="C88" s="53">
        <f>SUBTOTAL(9,C89:C91)</f>
        <v>0</v>
      </c>
      <c r="D88" s="53">
        <f>SUBTOTAL(9,D89:D91)</f>
        <v>744000</v>
      </c>
      <c r="E88" s="53">
        <f>SUBTOTAL(9,E89:E91)</f>
        <v>0</v>
      </c>
      <c r="F88" s="53">
        <f>G88-D88</f>
        <v>0</v>
      </c>
      <c r="G88" s="53">
        <f>SUBTOTAL(9,G89:G91)</f>
        <v>744000</v>
      </c>
      <c r="H88" s="67" t="str">
        <f>IF(C88&lt;&gt;0,E88/C88,"-")</f>
        <v>-</v>
      </c>
      <c r="I88" s="67">
        <f>IF(D88&lt;&gt;0,E88/D88,"-")</f>
        <v>0</v>
      </c>
      <c r="J88"/>
      <c r="K88"/>
      <c r="L88"/>
    </row>
    <row r="89" spans="1:9" ht="20.25" customHeight="1" hidden="1">
      <c r="A89" s="9"/>
      <c r="B89" s="9"/>
      <c r="C89" s="57"/>
      <c r="D89" s="57"/>
      <c r="E89" s="57"/>
      <c r="F89" s="57"/>
      <c r="G89" s="57"/>
      <c r="H89" s="64"/>
      <c r="I89" s="64"/>
    </row>
    <row r="90" spans="1:12" s="21" customFormat="1" ht="15" customHeight="1">
      <c r="A90" s="24" t="s">
        <v>73</v>
      </c>
      <c r="B90" s="25" t="s">
        <v>159</v>
      </c>
      <c r="C90" s="3">
        <v>0</v>
      </c>
      <c r="D90" s="3">
        <v>744000</v>
      </c>
      <c r="E90" s="3">
        <v>0</v>
      </c>
      <c r="F90" s="3">
        <f>G90-D90</f>
        <v>0</v>
      </c>
      <c r="G90" s="3">
        <v>744000</v>
      </c>
      <c r="H90" s="68" t="str">
        <f>IF(C90&lt;&gt;0,E90/C90,"-")</f>
        <v>-</v>
      </c>
      <c r="I90" s="68">
        <f>IF(D90&lt;&gt;0,E90/D90,"-")</f>
        <v>0</v>
      </c>
      <c r="J90"/>
      <c r="K90"/>
      <c r="L90"/>
    </row>
    <row r="91" spans="1:9" ht="20.25" customHeight="1" hidden="1">
      <c r="A91" s="18"/>
      <c r="B91" s="19"/>
      <c r="C91" s="56"/>
      <c r="D91" s="57"/>
      <c r="E91" s="57"/>
      <c r="F91" s="57"/>
      <c r="G91" s="57"/>
      <c r="H91" s="64"/>
      <c r="I91" s="64"/>
    </row>
    <row r="92" spans="1:9" ht="20.25" customHeight="1" hidden="1">
      <c r="A92" s="18"/>
      <c r="B92" s="19"/>
      <c r="C92" s="56"/>
      <c r="D92" s="57"/>
      <c r="E92" s="57"/>
      <c r="F92" s="57"/>
      <c r="G92" s="57"/>
      <c r="H92" s="64"/>
      <c r="I92" s="64"/>
    </row>
    <row r="93" spans="1:9" ht="20.25" customHeight="1" hidden="1">
      <c r="A93" s="18"/>
      <c r="B93" s="19"/>
      <c r="C93" s="56"/>
      <c r="D93" s="57"/>
      <c r="E93" s="57"/>
      <c r="F93" s="57"/>
      <c r="G93" s="57"/>
      <c r="H93" s="64"/>
      <c r="I93" s="64"/>
    </row>
    <row r="94" spans="1:9" ht="20.25" customHeight="1" hidden="1">
      <c r="A94" s="18"/>
      <c r="B94" s="19"/>
      <c r="C94" s="56"/>
      <c r="D94" s="57"/>
      <c r="E94" s="57"/>
      <c r="F94" s="57"/>
      <c r="G94" s="57"/>
      <c r="H94" s="64"/>
      <c r="I94" s="64"/>
    </row>
    <row r="95" spans="1:9" ht="20.25" customHeight="1" hidden="1">
      <c r="A95" s="9"/>
      <c r="B95" s="9"/>
      <c r="C95" s="57"/>
      <c r="D95" s="57"/>
      <c r="E95" s="57"/>
      <c r="F95" s="57"/>
      <c r="G95" s="57"/>
      <c r="H95" s="64"/>
      <c r="I95" s="64"/>
    </row>
    <row r="96" spans="1:12" s="34" customFormat="1" ht="18" customHeight="1">
      <c r="A96" s="28" t="s">
        <v>10</v>
      </c>
      <c r="B96" s="27" t="s">
        <v>84</v>
      </c>
      <c r="C96" s="29">
        <f>SUBTOTAL(9,C97:C111)</f>
        <v>0</v>
      </c>
      <c r="D96" s="29">
        <f>SUBTOTAL(9,D97:D111)</f>
        <v>0</v>
      </c>
      <c r="E96" s="29">
        <f>SUBTOTAL(9,E97:E111)</f>
        <v>26411.6</v>
      </c>
      <c r="F96" s="29">
        <f>G96-D96</f>
        <v>26412</v>
      </c>
      <c r="G96" s="29">
        <f>SUBTOTAL(9,G97:G111)</f>
        <v>26412</v>
      </c>
      <c r="H96" s="61" t="str">
        <f>IF(C96&lt;&gt;0,E96/C96,"-")</f>
        <v>-</v>
      </c>
      <c r="I96" s="61" t="str">
        <f>IF(D96&lt;&gt;0,E96/D96,"-")</f>
        <v>-</v>
      </c>
      <c r="J96"/>
      <c r="K96"/>
      <c r="L96"/>
    </row>
    <row r="97" spans="1:12" s="34" customFormat="1" ht="20.25" customHeight="1" hidden="1">
      <c r="A97" s="18"/>
      <c r="B97" s="18"/>
      <c r="C97" s="56"/>
      <c r="D97" s="56"/>
      <c r="E97" s="56"/>
      <c r="F97" s="56"/>
      <c r="G97" s="56"/>
      <c r="H97" s="62"/>
      <c r="I97" s="62"/>
      <c r="J97"/>
      <c r="K97"/>
      <c r="L97"/>
    </row>
    <row r="98" spans="1:12" s="35" customFormat="1" ht="409.5" customHeight="1" hidden="1">
      <c r="A98" s="31" t="s">
        <v>14</v>
      </c>
      <c r="B98" s="32" t="s">
        <v>172</v>
      </c>
      <c r="C98" s="33">
        <f>SUBTOTAL(9,C99:C110)</f>
        <v>0</v>
      </c>
      <c r="D98" s="33">
        <f>SUBTOTAL(9,D99:D110)</f>
        <v>0</v>
      </c>
      <c r="E98" s="33">
        <f>SUBTOTAL(9,E99:E110)</f>
        <v>26411.6</v>
      </c>
      <c r="F98" s="33">
        <f>G98-D98</f>
        <v>26412</v>
      </c>
      <c r="G98" s="33">
        <f>SUBTOTAL(9,G99:G110)</f>
        <v>26412</v>
      </c>
      <c r="H98" s="63" t="str">
        <f>IF(C98&lt;&gt;0,E98/C98,"-")</f>
        <v>-</v>
      </c>
      <c r="I98" s="63" t="str">
        <f>IF(D98&lt;&gt;0,E98/D98,"-")</f>
        <v>-</v>
      </c>
      <c r="J98"/>
      <c r="K98"/>
      <c r="L98"/>
    </row>
    <row r="99" spans="1:9" ht="20.25" customHeight="1" hidden="1">
      <c r="A99" s="9"/>
      <c r="B99" s="9"/>
      <c r="C99" s="57"/>
      <c r="D99" s="57"/>
      <c r="E99" s="57"/>
      <c r="F99" s="57"/>
      <c r="G99" s="57"/>
      <c r="H99" s="64"/>
      <c r="I99" s="64"/>
    </row>
    <row r="100" spans="1:12" s="23" customFormat="1" ht="409.5" customHeight="1" hidden="1">
      <c r="A100" s="42" t="s">
        <v>34</v>
      </c>
      <c r="B100" s="43" t="s">
        <v>166</v>
      </c>
      <c r="C100" s="44">
        <f>SUBTOTAL(9,C101:C109)</f>
        <v>0</v>
      </c>
      <c r="D100" s="44">
        <f>SUBTOTAL(9,D101:D109)</f>
        <v>0</v>
      </c>
      <c r="E100" s="44">
        <f>SUBTOTAL(9,E101:E109)</f>
        <v>26411.6</v>
      </c>
      <c r="F100" s="44">
        <f>G100-D100</f>
        <v>26412</v>
      </c>
      <c r="G100" s="44">
        <f>SUBTOTAL(9,G101:G109)</f>
        <v>26412</v>
      </c>
      <c r="H100" s="65" t="str">
        <f>IF(C100&lt;&gt;0,E100/C100,"-")</f>
        <v>-</v>
      </c>
      <c r="I100" s="65" t="str">
        <f>IF(D100&lt;&gt;0,E100/D100,"-")</f>
        <v>-</v>
      </c>
      <c r="J100"/>
      <c r="K100"/>
      <c r="L100"/>
    </row>
    <row r="101" spans="1:9" ht="20.25" customHeight="1" hidden="1">
      <c r="A101" s="9"/>
      <c r="B101" s="9"/>
      <c r="C101" s="57"/>
      <c r="D101" s="57"/>
      <c r="E101" s="57"/>
      <c r="F101" s="57"/>
      <c r="G101" s="57"/>
      <c r="H101" s="64"/>
      <c r="I101" s="64"/>
    </row>
    <row r="102" spans="1:12" s="22" customFormat="1" ht="409.5" customHeight="1" hidden="1">
      <c r="A102" s="46" t="s">
        <v>34</v>
      </c>
      <c r="B102" s="47" t="s">
        <v>166</v>
      </c>
      <c r="C102" s="48">
        <f>SUBTOTAL(9,C103:C108)</f>
        <v>0</v>
      </c>
      <c r="D102" s="48">
        <f>SUBTOTAL(9,D103:D108)</f>
        <v>0</v>
      </c>
      <c r="E102" s="48">
        <f>SUBTOTAL(9,E103:E108)</f>
        <v>26411.6</v>
      </c>
      <c r="F102" s="48">
        <f>G102-D102</f>
        <v>26412</v>
      </c>
      <c r="G102" s="48">
        <f>SUBTOTAL(9,G103:G108)</f>
        <v>26412</v>
      </c>
      <c r="H102" s="66" t="str">
        <f>IF(C102&lt;&gt;0,E102/C102,"-")</f>
        <v>-</v>
      </c>
      <c r="I102" s="66" t="str">
        <f>IF(D102&lt;&gt;0,E102/D102,"-")</f>
        <v>-</v>
      </c>
      <c r="J102"/>
      <c r="K102"/>
      <c r="L102"/>
    </row>
    <row r="103" spans="1:9" ht="20.25" customHeight="1" hidden="1">
      <c r="A103" s="9"/>
      <c r="B103" s="9"/>
      <c r="C103" s="57"/>
      <c r="D103" s="57"/>
      <c r="E103" s="57"/>
      <c r="F103" s="57"/>
      <c r="G103" s="57"/>
      <c r="H103" s="64"/>
      <c r="I103" s="64"/>
    </row>
    <row r="104" spans="1:12" s="21" customFormat="1" ht="409.5" customHeight="1" hidden="1">
      <c r="A104" s="51" t="s">
        <v>34</v>
      </c>
      <c r="B104" s="52" t="s">
        <v>166</v>
      </c>
      <c r="C104" s="53">
        <f>SUBTOTAL(9,C105:C107)</f>
        <v>0</v>
      </c>
      <c r="D104" s="53">
        <f>SUBTOTAL(9,D105:D107)</f>
        <v>0</v>
      </c>
      <c r="E104" s="53">
        <f>SUBTOTAL(9,E105:E107)</f>
        <v>26411.6</v>
      </c>
      <c r="F104" s="53">
        <f>G104-D104</f>
        <v>26412</v>
      </c>
      <c r="G104" s="53">
        <f>SUBTOTAL(9,G105:G107)</f>
        <v>26412</v>
      </c>
      <c r="H104" s="67" t="str">
        <f>IF(C104&lt;&gt;0,E104/C104,"-")</f>
        <v>-</v>
      </c>
      <c r="I104" s="67" t="str">
        <f>IF(D104&lt;&gt;0,E104/D104,"-")</f>
        <v>-</v>
      </c>
      <c r="J104"/>
      <c r="K104"/>
      <c r="L104"/>
    </row>
    <row r="105" spans="1:9" ht="20.25" customHeight="1" hidden="1">
      <c r="A105" s="9"/>
      <c r="B105" s="9"/>
      <c r="C105" s="57"/>
      <c r="D105" s="57"/>
      <c r="E105" s="57"/>
      <c r="F105" s="57"/>
      <c r="G105" s="57"/>
      <c r="H105" s="64"/>
      <c r="I105" s="64"/>
    </row>
    <row r="106" spans="1:12" s="21" customFormat="1" ht="15" customHeight="1">
      <c r="A106" s="24" t="s">
        <v>79</v>
      </c>
      <c r="B106" s="25" t="s">
        <v>116</v>
      </c>
      <c r="C106" s="3"/>
      <c r="D106" s="3">
        <v>0</v>
      </c>
      <c r="E106" s="3">
        <v>26411.6</v>
      </c>
      <c r="F106" s="3">
        <f>G106-D106</f>
        <v>26412</v>
      </c>
      <c r="G106" s="3">
        <v>26412</v>
      </c>
      <c r="H106" s="68" t="str">
        <f>IF(C106&lt;&gt;0,E106/C106,"-")</f>
        <v>-</v>
      </c>
      <c r="I106" s="68" t="str">
        <f>IF(D106&lt;&gt;0,E106/D106,"-")</f>
        <v>-</v>
      </c>
      <c r="J106"/>
      <c r="K106"/>
      <c r="L106"/>
    </row>
    <row r="107" spans="1:9" ht="20.25" customHeight="1" hidden="1">
      <c r="A107" s="18"/>
      <c r="B107" s="19"/>
      <c r="C107" s="56"/>
      <c r="D107" s="57"/>
      <c r="E107" s="57"/>
      <c r="F107" s="57"/>
      <c r="G107" s="57"/>
      <c r="H107" s="64"/>
      <c r="I107" s="64"/>
    </row>
    <row r="108" spans="1:9" ht="20.25" customHeight="1" hidden="1">
      <c r="A108" s="18"/>
      <c r="B108" s="19"/>
      <c r="C108" s="56"/>
      <c r="D108" s="57"/>
      <c r="E108" s="57"/>
      <c r="F108" s="57"/>
      <c r="G108" s="57"/>
      <c r="H108" s="64"/>
      <c r="I108" s="64"/>
    </row>
    <row r="109" spans="1:9" ht="20.25" customHeight="1" hidden="1">
      <c r="A109" s="18"/>
      <c r="B109" s="19"/>
      <c r="C109" s="56"/>
      <c r="D109" s="57"/>
      <c r="E109" s="57"/>
      <c r="F109" s="57"/>
      <c r="G109" s="57"/>
      <c r="H109" s="64"/>
      <c r="I109" s="64"/>
    </row>
    <row r="110" spans="1:9" ht="20.25" customHeight="1" hidden="1">
      <c r="A110" s="18"/>
      <c r="B110" s="19"/>
      <c r="C110" s="56"/>
      <c r="D110" s="57"/>
      <c r="E110" s="57"/>
      <c r="F110" s="57"/>
      <c r="G110" s="57"/>
      <c r="H110" s="64"/>
      <c r="I110" s="64"/>
    </row>
    <row r="111" spans="1:9" ht="20.25" customHeight="1" hidden="1">
      <c r="A111" s="9"/>
      <c r="B111" s="9"/>
      <c r="C111" s="57"/>
      <c r="D111" s="57"/>
      <c r="E111" s="57"/>
      <c r="F111" s="57"/>
      <c r="G111" s="57"/>
      <c r="H111" s="64"/>
      <c r="I111" s="64"/>
    </row>
    <row r="112" spans="1:9" ht="20.25" customHeight="1" hidden="1">
      <c r="A112" s="9"/>
      <c r="B112" s="9"/>
      <c r="C112" s="57"/>
      <c r="D112" s="57"/>
      <c r="E112" s="57"/>
      <c r="F112" s="57"/>
      <c r="G112" s="57"/>
      <c r="H112" s="64"/>
      <c r="I112" s="64"/>
    </row>
    <row r="113" spans="1:9" ht="20.25" customHeight="1">
      <c r="A113" s="27" t="s">
        <v>88</v>
      </c>
      <c r="B113" s="28"/>
      <c r="C113" s="29">
        <f>SUBTOTAL(9,C17:C112)</f>
        <v>5939551</v>
      </c>
      <c r="D113" s="29">
        <f>SUBTOTAL(9,D17:D112)</f>
        <v>5606918</v>
      </c>
      <c r="E113" s="29">
        <f>E7+E23+E40+E70+E96</f>
        <v>5322873.819999999</v>
      </c>
      <c r="F113" s="29">
        <f>G113-D113</f>
        <v>233591</v>
      </c>
      <c r="G113" s="29">
        <f>SUBTOTAL(9,G17:G112)</f>
        <v>5840509</v>
      </c>
      <c r="H113" s="61">
        <f>IF(C113&lt;&gt;0,E113/C113,"-")</f>
        <v>0.8961744448359816</v>
      </c>
      <c r="I113" s="61">
        <f>IF(D113&lt;&gt;0,E113/D113,"-")</f>
        <v>0.9493404076892152</v>
      </c>
    </row>
    <row r="114" spans="2:9" ht="15">
      <c r="B114" s="1"/>
      <c r="C114" s="6"/>
      <c r="D114" s="6"/>
      <c r="E114" s="6"/>
      <c r="F114" s="6"/>
      <c r="G114" s="6"/>
      <c r="H114" s="69"/>
      <c r="I114" s="69"/>
    </row>
    <row r="115" spans="1:9" ht="63.75" customHeight="1">
      <c r="A115" s="94" t="str">
        <f>A6</f>
        <v>Brojčana oznaka i naziv</v>
      </c>
      <c r="B115" s="95"/>
      <c r="C115" s="7" t="str">
        <f aca="true" t="shared" si="0" ref="C115:I115">C6</f>
        <v>Izvršenje 2021.</v>
      </c>
      <c r="D115" s="7" t="str">
        <f t="shared" si="0"/>
        <v>Proračun 2022.</v>
      </c>
      <c r="E115" s="7" t="str">
        <f t="shared" si="0"/>
        <v>Izvršenje 2022.</v>
      </c>
      <c r="F115" s="7" t="str">
        <f t="shared" si="0"/>
        <v>Povećanje/smanjenje plana</v>
      </c>
      <c r="G115" s="7" t="str">
        <f t="shared" si="0"/>
        <v>Novi plan 2022.</v>
      </c>
      <c r="H115" s="93" t="str">
        <f t="shared" si="0"/>
        <v>Indeks izvršenje / izvršenje prethodne godine</v>
      </c>
      <c r="I115" s="93" t="str">
        <f t="shared" si="0"/>
        <v>Indeks izvršenje /izvorni plan</v>
      </c>
    </row>
    <row r="116" spans="1:12" s="26" customFormat="1" ht="18" customHeight="1">
      <c r="A116" s="80"/>
      <c r="B116" s="80"/>
      <c r="C116" s="36">
        <f>C118</f>
        <v>4754384.54</v>
      </c>
      <c r="D116" s="36">
        <f>SUBTOTAL(9,D117:D420)</f>
        <v>5205445</v>
      </c>
      <c r="E116" s="36">
        <f>SUBTOTAL(9,E117:E420)</f>
        <v>5693605.5200000005</v>
      </c>
      <c r="F116" s="36">
        <f>G116-D116</f>
        <v>833204.5199999996</v>
      </c>
      <c r="G116" s="36">
        <f>SUBTOTAL(9,G117:G420)</f>
        <v>6038649.52</v>
      </c>
      <c r="H116" s="70">
        <f>IF(C116&lt;&gt;0,E116/C116,"-")</f>
        <v>1.1975483834128404</v>
      </c>
      <c r="I116" s="70">
        <f>IF(D116&lt;&gt;0,E116/D116,"-")</f>
        <v>1.09377882582565</v>
      </c>
      <c r="J116"/>
      <c r="K116"/>
      <c r="L116"/>
    </row>
    <row r="117" spans="1:12" s="11" customFormat="1" ht="30" customHeight="1" hidden="1">
      <c r="A117" s="81"/>
      <c r="B117" s="81"/>
      <c r="C117" s="12"/>
      <c r="D117" s="12"/>
      <c r="E117" s="12"/>
      <c r="F117" s="12"/>
      <c r="G117" s="37"/>
      <c r="H117" s="71"/>
      <c r="I117" s="71"/>
      <c r="J117"/>
      <c r="K117"/>
      <c r="L117"/>
    </row>
    <row r="118" spans="1:12" s="26" customFormat="1" ht="18" customHeight="1">
      <c r="A118" s="82"/>
      <c r="B118" s="82"/>
      <c r="C118" s="33">
        <f>C120+C205+C243+C372</f>
        <v>4754384.54</v>
      </c>
      <c r="D118" s="33">
        <f>SUBTOTAL(9,D119:D419)</f>
        <v>5205445</v>
      </c>
      <c r="E118" s="33">
        <f>SUBTOTAL(9,E119:E419)</f>
        <v>5693605.5200000005</v>
      </c>
      <c r="F118" s="33">
        <f>G118-D118</f>
        <v>833204.5199999996</v>
      </c>
      <c r="G118" s="33">
        <f>SUBTOTAL(9,G119:G419)</f>
        <v>6038649.52</v>
      </c>
      <c r="H118" s="63">
        <f>IF(C118&lt;&gt;0,E118/C118,"-")</f>
        <v>1.1975483834128404</v>
      </c>
      <c r="I118" s="63">
        <f>IF(D118&lt;&gt;0,E118/D118,"-")</f>
        <v>1.09377882582565</v>
      </c>
      <c r="J118"/>
      <c r="K118"/>
      <c r="L118"/>
    </row>
    <row r="119" spans="1:12" s="11" customFormat="1" ht="30" customHeight="1" hidden="1">
      <c r="A119" s="83"/>
      <c r="B119" s="84"/>
      <c r="C119" s="58"/>
      <c r="D119" s="13"/>
      <c r="E119" s="13"/>
      <c r="F119" s="13"/>
      <c r="G119" s="37"/>
      <c r="H119" s="71"/>
      <c r="I119" s="71"/>
      <c r="J119"/>
      <c r="K119"/>
      <c r="L119"/>
    </row>
    <row r="120" spans="1:12" s="26" customFormat="1" ht="18" customHeight="1">
      <c r="A120" s="85" t="s">
        <v>2</v>
      </c>
      <c r="B120" s="85" t="s">
        <v>102</v>
      </c>
      <c r="C120" s="45">
        <f>C122</f>
        <v>3293572.2300000004</v>
      </c>
      <c r="D120" s="45">
        <f>SUBTOTAL(9,D121:D202)</f>
        <v>2651229</v>
      </c>
      <c r="E120" s="45">
        <f>SUBTOTAL(9,E121:E202)</f>
        <v>2724210.909999999</v>
      </c>
      <c r="F120" s="45">
        <f>G120-D120</f>
        <v>84100</v>
      </c>
      <c r="G120" s="45">
        <f>SUBTOTAL(9,G121:G202)</f>
        <v>2735329</v>
      </c>
      <c r="H120" s="72">
        <f>IF(C120&lt;&gt;0,E120/C120,"-")</f>
        <v>0.8271295480287671</v>
      </c>
      <c r="I120" s="72">
        <f>IF(D120&lt;&gt;0,E120/D120,"-")</f>
        <v>1.0275275768332344</v>
      </c>
      <c r="J120"/>
      <c r="K120"/>
      <c r="L120"/>
    </row>
    <row r="121" spans="1:12" s="11" customFormat="1" ht="30" customHeight="1" hidden="1">
      <c r="A121" s="83"/>
      <c r="B121" s="83"/>
      <c r="C121" s="59"/>
      <c r="D121" s="14"/>
      <c r="E121" s="14"/>
      <c r="F121" s="14"/>
      <c r="G121" s="37"/>
      <c r="H121" s="71"/>
      <c r="I121" s="71"/>
      <c r="J121"/>
      <c r="K121"/>
      <c r="L121"/>
    </row>
    <row r="122" spans="1:12" s="11" customFormat="1" ht="18" customHeight="1">
      <c r="A122" s="86"/>
      <c r="B122" s="86"/>
      <c r="C122" s="49">
        <f>C124+C187</f>
        <v>3293572.2300000004</v>
      </c>
      <c r="D122" s="49">
        <f>SUBTOTAL(9,D123:D201)</f>
        <v>2651229</v>
      </c>
      <c r="E122" s="49">
        <f>SUBTOTAL(9,E123:E201)</f>
        <v>2724210.909999999</v>
      </c>
      <c r="F122" s="49">
        <f>G122-D122</f>
        <v>84100</v>
      </c>
      <c r="G122" s="49">
        <f>SUBTOTAL(9,G123:G201)</f>
        <v>2735329</v>
      </c>
      <c r="H122" s="73">
        <f>IF(C122&lt;&gt;0,E122/C122,"-")</f>
        <v>0.8271295480287671</v>
      </c>
      <c r="I122" s="73">
        <f>IF(D122&lt;&gt;0,E122/D122,"-")</f>
        <v>1.0275275768332344</v>
      </c>
      <c r="J122"/>
      <c r="K122"/>
      <c r="L122"/>
    </row>
    <row r="123" spans="1:12" s="11" customFormat="1" ht="30" customHeight="1" hidden="1">
      <c r="A123" s="83"/>
      <c r="B123" s="83"/>
      <c r="C123" s="59"/>
      <c r="D123" s="15"/>
      <c r="E123" s="15"/>
      <c r="F123" s="15"/>
      <c r="G123" s="37"/>
      <c r="H123" s="71"/>
      <c r="I123" s="71"/>
      <c r="J123"/>
      <c r="K123"/>
      <c r="L123"/>
    </row>
    <row r="124" spans="1:12" s="11" customFormat="1" ht="18" customHeight="1">
      <c r="A124" s="87" t="s">
        <v>82</v>
      </c>
      <c r="B124" s="87" t="s">
        <v>111</v>
      </c>
      <c r="C124" s="54">
        <f>C126</f>
        <v>2293572.2300000004</v>
      </c>
      <c r="D124" s="54">
        <f>SUBTOTAL(9,D125:D185)</f>
        <v>2271229</v>
      </c>
      <c r="E124" s="54">
        <f>SUBTOTAL(9,E125:E185)</f>
        <v>2344210.8999999994</v>
      </c>
      <c r="F124" s="54">
        <f>G124-D124</f>
        <v>84100</v>
      </c>
      <c r="G124" s="54">
        <f>SUBTOTAL(9,G125:G185)</f>
        <v>2355329</v>
      </c>
      <c r="H124" s="74">
        <f>IF(C124&lt;&gt;0,E124/C124,"-")</f>
        <v>1.0220785154867345</v>
      </c>
      <c r="I124" s="74">
        <f>IF(D124&lt;&gt;0,E124/D124,"-")</f>
        <v>1.0321332195036252</v>
      </c>
      <c r="J124"/>
      <c r="K124"/>
      <c r="L124"/>
    </row>
    <row r="125" spans="1:12" s="11" customFormat="1" ht="30" customHeight="1" hidden="1">
      <c r="A125" s="83"/>
      <c r="B125" s="83"/>
      <c r="C125" s="59"/>
      <c r="D125" s="16"/>
      <c r="E125" s="16"/>
      <c r="F125" s="16"/>
      <c r="G125" s="37"/>
      <c r="H125" s="71"/>
      <c r="I125" s="71"/>
      <c r="J125"/>
      <c r="K125"/>
      <c r="L125"/>
    </row>
    <row r="126" spans="1:12" s="11" customFormat="1" ht="18" customHeight="1">
      <c r="A126" s="88" t="s">
        <v>0</v>
      </c>
      <c r="B126" s="88" t="s">
        <v>96</v>
      </c>
      <c r="C126" s="55">
        <f>C128+C144+C177</f>
        <v>2293572.2300000004</v>
      </c>
      <c r="D126" s="55">
        <f>SUBTOTAL(9,D127:D184)</f>
        <v>2271229</v>
      </c>
      <c r="E126" s="55">
        <f>SUBTOTAL(9,E127:E184)</f>
        <v>2344210.8999999994</v>
      </c>
      <c r="F126" s="55">
        <f>G126-D126</f>
        <v>84100</v>
      </c>
      <c r="G126" s="55">
        <f>SUBTOTAL(9,G127:G184)</f>
        <v>2355329</v>
      </c>
      <c r="H126" s="75">
        <f>IF(C126&lt;&gt;0,E126/C126,"-")</f>
        <v>1.0220785154867345</v>
      </c>
      <c r="I126" s="75">
        <f>IF(D126&lt;&gt;0,E126/D126,"-")</f>
        <v>1.0321332195036252</v>
      </c>
      <c r="J126"/>
      <c r="K126"/>
      <c r="L126"/>
    </row>
    <row r="127" spans="1:12" s="11" customFormat="1" ht="30" customHeight="1" hidden="1">
      <c r="A127" s="83"/>
      <c r="B127" s="83"/>
      <c r="C127" s="59"/>
      <c r="D127" s="17"/>
      <c r="E127" s="17"/>
      <c r="F127" s="17"/>
      <c r="G127" s="37"/>
      <c r="H127" s="71"/>
      <c r="I127" s="71"/>
      <c r="J127"/>
      <c r="K127"/>
      <c r="L127"/>
    </row>
    <row r="128" spans="1:12" s="11" customFormat="1" ht="18" customHeight="1">
      <c r="A128" s="89" t="s">
        <v>3</v>
      </c>
      <c r="B128" s="89" t="s">
        <v>101</v>
      </c>
      <c r="C128" s="50">
        <f>SUBTOTAL(9,C129:C143)</f>
        <v>1545654.6700000004</v>
      </c>
      <c r="D128" s="50">
        <f>SUBTOTAL(9,D129:D143)</f>
        <v>1546229</v>
      </c>
      <c r="E128" s="50">
        <f>SUBTOTAL(9,E129:E143)</f>
        <v>1570309.1899999997</v>
      </c>
      <c r="F128" s="50">
        <f>G128-D128</f>
        <v>29100</v>
      </c>
      <c r="G128" s="50">
        <f>SUBTOTAL(9,G129:G143)</f>
        <v>1575329</v>
      </c>
      <c r="H128" s="76">
        <f>IF(C128&lt;&gt;0,E128/C128,"-")</f>
        <v>1.0159508591915938</v>
      </c>
      <c r="I128" s="76">
        <f>IF(D128&lt;&gt;0,E128/D128,"-")</f>
        <v>1.015573495258464</v>
      </c>
      <c r="J128"/>
      <c r="K128"/>
      <c r="L128"/>
    </row>
    <row r="129" spans="1:12" s="11" customFormat="1" ht="22.5" customHeight="1" hidden="1">
      <c r="A129" s="83"/>
      <c r="B129" s="83"/>
      <c r="C129" s="59"/>
      <c r="D129" s="17"/>
      <c r="E129" s="17"/>
      <c r="F129" s="17"/>
      <c r="G129" s="17"/>
      <c r="H129" s="77"/>
      <c r="I129" s="77"/>
      <c r="J129"/>
      <c r="K129"/>
      <c r="L129"/>
    </row>
    <row r="130" spans="1:12" s="11" customFormat="1" ht="409.5" customHeight="1" hidden="1">
      <c r="A130" s="90" t="s">
        <v>16</v>
      </c>
      <c r="B130" s="90" t="s">
        <v>103</v>
      </c>
      <c r="C130" s="17">
        <f>SUBTOTAL(9,C131:C134)</f>
        <v>1276741.6700000002</v>
      </c>
      <c r="D130" s="17">
        <f>SUBTOTAL(9,D131:D134)</f>
        <v>1274329</v>
      </c>
      <c r="E130" s="17">
        <f>SUBTOTAL(9,E131:E134)</f>
        <v>1239756.5699999998</v>
      </c>
      <c r="F130" s="17">
        <f>G130-D130</f>
        <v>0</v>
      </c>
      <c r="G130" s="17">
        <f>SUBTOTAL(9,G131:G134)</f>
        <v>1274329</v>
      </c>
      <c r="H130" s="77">
        <f>IF(C130&lt;&gt;0,E130/C130,"-")</f>
        <v>0.9710316496523527</v>
      </c>
      <c r="I130" s="77">
        <f>IF(D130&lt;&gt;0,E130/D130,"-")</f>
        <v>0.9728700908478107</v>
      </c>
      <c r="J130"/>
      <c r="K130"/>
      <c r="L130"/>
    </row>
    <row r="131" spans="1:9" ht="30" customHeight="1" hidden="1">
      <c r="A131" s="10"/>
      <c r="B131" s="10"/>
      <c r="C131" s="60"/>
      <c r="D131" s="38"/>
      <c r="E131" s="38"/>
      <c r="F131" s="38"/>
      <c r="G131" s="39"/>
      <c r="H131" s="78"/>
      <c r="I131" s="78"/>
    </row>
    <row r="132" spans="1:9" ht="15" customHeight="1">
      <c r="A132" s="91" t="s">
        <v>36</v>
      </c>
      <c r="B132" s="91" t="s">
        <v>129</v>
      </c>
      <c r="C132" s="3">
        <v>1269864.37</v>
      </c>
      <c r="D132" s="3">
        <v>1267229</v>
      </c>
      <c r="E132" s="3">
        <v>1233387.4</v>
      </c>
      <c r="F132" s="3">
        <f>G132-D132</f>
        <v>0</v>
      </c>
      <c r="G132" s="3">
        <v>1267229</v>
      </c>
      <c r="H132" s="68">
        <f>IF(C132&lt;&gt;0,0/C132,"-")</f>
        <v>0</v>
      </c>
      <c r="I132" s="68">
        <f>IF(D132&lt;&gt;0,E132/D132,"-")</f>
        <v>0.9732948030703211</v>
      </c>
    </row>
    <row r="133" spans="1:9" ht="15" customHeight="1">
      <c r="A133" s="91" t="s">
        <v>38</v>
      </c>
      <c r="B133" s="91" t="s">
        <v>143</v>
      </c>
      <c r="C133" s="3">
        <v>6877.3</v>
      </c>
      <c r="D133" s="3">
        <v>7100</v>
      </c>
      <c r="E133" s="3">
        <v>6369.17</v>
      </c>
      <c r="F133" s="3">
        <f>G133-D133</f>
        <v>0</v>
      </c>
      <c r="G133" s="3">
        <v>7100</v>
      </c>
      <c r="H133" s="68">
        <f>IF(C133&lt;&gt;0,0/C133,"-")</f>
        <v>0</v>
      </c>
      <c r="I133" s="68">
        <f>IF(D133&lt;&gt;0,E133/D133,"-")</f>
        <v>0.8970661971830987</v>
      </c>
    </row>
    <row r="134" spans="1:9" ht="15" hidden="1">
      <c r="A134" s="10"/>
      <c r="B134" s="10"/>
      <c r="C134" s="60"/>
      <c r="D134" s="3"/>
      <c r="E134" s="3"/>
      <c r="F134" s="3"/>
      <c r="G134" s="3"/>
      <c r="H134" s="68"/>
      <c r="I134" s="68"/>
    </row>
    <row r="135" spans="1:12" s="11" customFormat="1" ht="409.5" customHeight="1" hidden="1">
      <c r="A135" s="90" t="s">
        <v>17</v>
      </c>
      <c r="B135" s="90" t="s">
        <v>107</v>
      </c>
      <c r="C135" s="17">
        <f>SUBTOTAL(9,C136:C138)</f>
        <v>57145.61</v>
      </c>
      <c r="D135" s="17">
        <f>SUBTOTAL(9,D136:D138)</f>
        <v>60900</v>
      </c>
      <c r="E135" s="17">
        <f>SUBTOTAL(9,E136:E138)</f>
        <v>124644.21</v>
      </c>
      <c r="F135" s="17">
        <f>G135-D135</f>
        <v>25100</v>
      </c>
      <c r="G135" s="17">
        <f>SUBTOTAL(9,G136:G138)</f>
        <v>86000</v>
      </c>
      <c r="H135" s="77">
        <f>IF(C135&lt;&gt;0,E135/C135,"-")</f>
        <v>2.18116859720283</v>
      </c>
      <c r="I135" s="77">
        <f>IF(D135&lt;&gt;0,E135/D135,"-")</f>
        <v>2.0467029556650247</v>
      </c>
      <c r="J135"/>
      <c r="K135"/>
      <c r="L135"/>
    </row>
    <row r="136" spans="1:9" ht="30" customHeight="1" hidden="1">
      <c r="A136" s="10"/>
      <c r="B136" s="10"/>
      <c r="C136" s="60"/>
      <c r="D136" s="38"/>
      <c r="E136" s="38"/>
      <c r="F136" s="38"/>
      <c r="G136" s="39"/>
      <c r="H136" s="78"/>
      <c r="I136" s="78"/>
    </row>
    <row r="137" spans="1:9" ht="15" customHeight="1">
      <c r="A137" s="91" t="s">
        <v>39</v>
      </c>
      <c r="B137" s="91" t="s">
        <v>107</v>
      </c>
      <c r="C137" s="3">
        <v>57145.61</v>
      </c>
      <c r="D137" s="3">
        <v>60900</v>
      </c>
      <c r="E137" s="3">
        <v>124644.21</v>
      </c>
      <c r="F137" s="3">
        <f>G137-D137</f>
        <v>25100</v>
      </c>
      <c r="G137" s="3">
        <v>86000</v>
      </c>
      <c r="H137" s="68">
        <f>IF(C137&lt;&gt;0,0/C137,"-")</f>
        <v>0</v>
      </c>
      <c r="I137" s="68">
        <f>IF(D137&lt;&gt;0,E137/D137,"-")</f>
        <v>2.0467029556650247</v>
      </c>
    </row>
    <row r="138" spans="1:9" ht="15" hidden="1">
      <c r="A138" s="10"/>
      <c r="B138" s="10"/>
      <c r="C138" s="60"/>
      <c r="D138" s="3"/>
      <c r="E138" s="3"/>
      <c r="F138" s="3"/>
      <c r="G138" s="3"/>
      <c r="H138" s="68"/>
      <c r="I138" s="68"/>
    </row>
    <row r="139" spans="1:12" s="11" customFormat="1" ht="409.5" customHeight="1" hidden="1">
      <c r="A139" s="90" t="s">
        <v>18</v>
      </c>
      <c r="B139" s="90" t="s">
        <v>124</v>
      </c>
      <c r="C139" s="17">
        <f>SUBTOTAL(9,C140:C142)</f>
        <v>211767.39</v>
      </c>
      <c r="D139" s="17">
        <f>SUBTOTAL(9,D140:D142)</f>
        <v>211000</v>
      </c>
      <c r="E139" s="17">
        <f>SUBTOTAL(9,E140:E142)</f>
        <v>205908.41</v>
      </c>
      <c r="F139" s="17">
        <f>G139-D139</f>
        <v>4000</v>
      </c>
      <c r="G139" s="17">
        <f>SUBTOTAL(9,G140:G142)</f>
        <v>215000</v>
      </c>
      <c r="H139" s="77">
        <f>IF(C139&lt;&gt;0,E139/C139,"-")</f>
        <v>0.972332945124365</v>
      </c>
      <c r="I139" s="77">
        <f>IF(D139&lt;&gt;0,E139/D139,"-")</f>
        <v>0.9758692417061612</v>
      </c>
      <c r="J139"/>
      <c r="K139"/>
      <c r="L139"/>
    </row>
    <row r="140" spans="1:9" ht="30" customHeight="1" hidden="1">
      <c r="A140" s="10"/>
      <c r="B140" s="10"/>
      <c r="C140" s="60"/>
      <c r="D140" s="38"/>
      <c r="E140" s="38"/>
      <c r="F140" s="38"/>
      <c r="G140" s="39"/>
      <c r="H140" s="78"/>
      <c r="I140" s="78"/>
    </row>
    <row r="141" spans="1:9" ht="15" customHeight="1">
      <c r="A141" s="91" t="s">
        <v>40</v>
      </c>
      <c r="B141" s="91" t="s">
        <v>132</v>
      </c>
      <c r="C141" s="3">
        <v>211767.39</v>
      </c>
      <c r="D141" s="3">
        <v>211000</v>
      </c>
      <c r="E141" s="3">
        <v>205908.41</v>
      </c>
      <c r="F141" s="3">
        <f>G141-D141</f>
        <v>4000</v>
      </c>
      <c r="G141" s="3">
        <v>215000</v>
      </c>
      <c r="H141" s="68">
        <f>IF(C141&lt;&gt;0,0/C141,"-")</f>
        <v>0</v>
      </c>
      <c r="I141" s="68">
        <f>IF(D141&lt;&gt;0,E141/D141,"-")</f>
        <v>0.9758692417061612</v>
      </c>
    </row>
    <row r="142" spans="1:9" ht="15" hidden="1">
      <c r="A142" s="10"/>
      <c r="B142" s="10"/>
      <c r="C142" s="60"/>
      <c r="D142" s="3"/>
      <c r="E142" s="3"/>
      <c r="F142" s="3"/>
      <c r="G142" s="3"/>
      <c r="H142" s="68"/>
      <c r="I142" s="68"/>
    </row>
    <row r="143" spans="1:9" ht="15" hidden="1">
      <c r="A143" s="1"/>
      <c r="B143" s="1"/>
      <c r="C143" s="6"/>
      <c r="D143" s="6"/>
      <c r="E143" s="6"/>
      <c r="F143" s="6"/>
      <c r="G143" s="39"/>
      <c r="H143" s="78"/>
      <c r="I143" s="78"/>
    </row>
    <row r="144" spans="1:12" s="11" customFormat="1" ht="18" customHeight="1">
      <c r="A144" s="89" t="s">
        <v>4</v>
      </c>
      <c r="B144" s="89" t="s">
        <v>98</v>
      </c>
      <c r="C144" s="50">
        <f>SUBTOTAL(9,C145:C176)</f>
        <v>721010.22</v>
      </c>
      <c r="D144" s="50">
        <f>SUBTOTAL(9,D145:D176)</f>
        <v>718000</v>
      </c>
      <c r="E144" s="50">
        <f>SUBTOTAL(9,E145:E176)</f>
        <v>766901.71</v>
      </c>
      <c r="F144" s="50">
        <f>G144-D144</f>
        <v>55000</v>
      </c>
      <c r="G144" s="50">
        <f>SUBTOTAL(9,G145:G176)</f>
        <v>773000</v>
      </c>
      <c r="H144" s="76">
        <f>IF(C144&lt;&gt;0,E144/C144,"-")</f>
        <v>1.0636488758786249</v>
      </c>
      <c r="I144" s="76">
        <f>IF(D144&lt;&gt;0,E144/D144,"-")</f>
        <v>1.0681082311977714</v>
      </c>
      <c r="J144"/>
      <c r="K144"/>
      <c r="L144"/>
    </row>
    <row r="145" spans="1:12" s="11" customFormat="1" ht="22.5" customHeight="1" hidden="1">
      <c r="A145" s="83"/>
      <c r="B145" s="83"/>
      <c r="C145" s="59"/>
      <c r="D145" s="17"/>
      <c r="E145" s="17"/>
      <c r="F145" s="17"/>
      <c r="G145" s="17"/>
      <c r="H145" s="77"/>
      <c r="I145" s="77"/>
      <c r="J145"/>
      <c r="K145"/>
      <c r="L145"/>
    </row>
    <row r="146" spans="1:12" s="11" customFormat="1" ht="409.5" customHeight="1" hidden="1">
      <c r="A146" s="90" t="s">
        <v>19</v>
      </c>
      <c r="B146" s="90" t="s">
        <v>142</v>
      </c>
      <c r="C146" s="17">
        <f>SUBTOTAL(9,C147:C151)</f>
        <v>76726.68</v>
      </c>
      <c r="D146" s="17">
        <f>SUBTOTAL(9,D147:D151)</f>
        <v>85000</v>
      </c>
      <c r="E146" s="17">
        <f>SUBTOTAL(9,E147:E151)</f>
        <v>92518.19</v>
      </c>
      <c r="F146" s="17">
        <f>G146-D146</f>
        <v>13616</v>
      </c>
      <c r="G146" s="17">
        <f>SUBTOTAL(9,G147:G151)</f>
        <v>98616</v>
      </c>
      <c r="H146" s="77">
        <f>IF(C146&lt;&gt;0,E146/C146,"-")</f>
        <v>1.2058151089034481</v>
      </c>
      <c r="I146" s="77">
        <f>IF(D146&lt;&gt;0,E146/D146,"-")</f>
        <v>1.0884492941176471</v>
      </c>
      <c r="J146"/>
      <c r="K146"/>
      <c r="L146"/>
    </row>
    <row r="147" spans="1:9" ht="30" customHeight="1" hidden="1">
      <c r="A147" s="10"/>
      <c r="B147" s="10"/>
      <c r="C147" s="60"/>
      <c r="D147" s="38"/>
      <c r="E147" s="38"/>
      <c r="F147" s="38"/>
      <c r="G147" s="39"/>
      <c r="H147" s="78"/>
      <c r="I147" s="78"/>
    </row>
    <row r="148" spans="1:9" ht="15" customHeight="1">
      <c r="A148" s="91" t="s">
        <v>41</v>
      </c>
      <c r="B148" s="91" t="s">
        <v>125</v>
      </c>
      <c r="C148" s="3">
        <v>1050</v>
      </c>
      <c r="D148" s="3">
        <v>2000</v>
      </c>
      <c r="E148" s="3">
        <v>1453.31</v>
      </c>
      <c r="F148" s="3">
        <f>G148-D148</f>
        <v>-547</v>
      </c>
      <c r="G148" s="3">
        <v>1453</v>
      </c>
      <c r="H148" s="68">
        <f>IF(C148&lt;&gt;0,0/C148,"-")</f>
        <v>0</v>
      </c>
      <c r="I148" s="68">
        <f>IF(D148&lt;&gt;0,E148/D148,"-")</f>
        <v>0.7266549999999999</v>
      </c>
    </row>
    <row r="149" spans="1:9" ht="15" customHeight="1">
      <c r="A149" s="91" t="s">
        <v>42</v>
      </c>
      <c r="B149" s="91" t="s">
        <v>162</v>
      </c>
      <c r="C149" s="3">
        <v>72942.73</v>
      </c>
      <c r="D149" s="3">
        <v>78000</v>
      </c>
      <c r="E149" s="3">
        <v>86902.42</v>
      </c>
      <c r="F149" s="3">
        <f>G149-D149</f>
        <v>15000</v>
      </c>
      <c r="G149" s="3">
        <v>93000</v>
      </c>
      <c r="H149" s="68">
        <f>IF(C149&lt;&gt;0,0/C149,"-")</f>
        <v>0</v>
      </c>
      <c r="I149" s="68">
        <f>IF(D149&lt;&gt;0,E149/D149,"-")</f>
        <v>1.1141335897435898</v>
      </c>
    </row>
    <row r="150" spans="1:9" ht="15" customHeight="1">
      <c r="A150" s="91" t="s">
        <v>43</v>
      </c>
      <c r="B150" s="91" t="s">
        <v>146</v>
      </c>
      <c r="C150" s="3">
        <v>2733.95</v>
      </c>
      <c r="D150" s="3">
        <v>5000</v>
      </c>
      <c r="E150" s="3">
        <v>4162.46</v>
      </c>
      <c r="F150" s="3">
        <f>G150-D150</f>
        <v>-837</v>
      </c>
      <c r="G150" s="3">
        <v>4163</v>
      </c>
      <c r="H150" s="68">
        <f>IF(C150&lt;&gt;0,0/C150,"-")</f>
        <v>0</v>
      </c>
      <c r="I150" s="68">
        <f>IF(D150&lt;&gt;0,E150/D150,"-")</f>
        <v>0.832492</v>
      </c>
    </row>
    <row r="151" spans="1:9" ht="15" hidden="1">
      <c r="A151" s="10"/>
      <c r="B151" s="10"/>
      <c r="C151" s="60"/>
      <c r="D151" s="3"/>
      <c r="E151" s="3"/>
      <c r="F151" s="3"/>
      <c r="G151" s="3"/>
      <c r="H151" s="68"/>
      <c r="I151" s="68"/>
    </row>
    <row r="152" spans="1:12" s="11" customFormat="1" ht="409.5" customHeight="1" hidden="1">
      <c r="A152" s="90" t="s">
        <v>20</v>
      </c>
      <c r="B152" s="90" t="s">
        <v>118</v>
      </c>
      <c r="C152" s="17">
        <f>SUBTOTAL(9,C153:C158)</f>
        <v>190710.71</v>
      </c>
      <c r="D152" s="17">
        <f>SUBTOTAL(9,D153:D158)</f>
        <v>195000</v>
      </c>
      <c r="E152" s="17">
        <f>SUBTOTAL(9,E153:E158)</f>
        <v>277636.61</v>
      </c>
      <c r="F152" s="17">
        <f>G152-D152</f>
        <v>82637</v>
      </c>
      <c r="G152" s="17">
        <f>SUBTOTAL(9,G153:G158)</f>
        <v>277637</v>
      </c>
      <c r="H152" s="77">
        <f>IF(C152&lt;&gt;0,E152/C152,"-")</f>
        <v>1.4557997817741857</v>
      </c>
      <c r="I152" s="77">
        <f>IF(D152&lt;&gt;0,E152/D152,"-")</f>
        <v>1.423777487179487</v>
      </c>
      <c r="J152"/>
      <c r="K152"/>
      <c r="L152"/>
    </row>
    <row r="153" spans="1:9" ht="30" customHeight="1" hidden="1">
      <c r="A153" s="10"/>
      <c r="B153" s="10"/>
      <c r="C153" s="60"/>
      <c r="D153" s="38"/>
      <c r="E153" s="38"/>
      <c r="F153" s="38"/>
      <c r="G153" s="39"/>
      <c r="H153" s="78"/>
      <c r="I153" s="78"/>
    </row>
    <row r="154" spans="1:9" ht="15" customHeight="1">
      <c r="A154" s="91" t="s">
        <v>44</v>
      </c>
      <c r="B154" s="91" t="s">
        <v>134</v>
      </c>
      <c r="C154" s="3">
        <v>50710.71</v>
      </c>
      <c r="D154" s="3">
        <v>50000</v>
      </c>
      <c r="E154" s="3">
        <v>40000</v>
      </c>
      <c r="F154" s="3">
        <f>G154-D154</f>
        <v>-10000</v>
      </c>
      <c r="G154" s="3">
        <v>40000</v>
      </c>
      <c r="H154" s="68">
        <f>IF(C154&lt;&gt;0,0/C154,"-")</f>
        <v>0</v>
      </c>
      <c r="I154" s="68">
        <f>IF(D154&lt;&gt;0,E154/D154,"-")</f>
        <v>0.8</v>
      </c>
    </row>
    <row r="155" spans="1:9" ht="15" customHeight="1">
      <c r="A155" s="91" t="s">
        <v>45</v>
      </c>
      <c r="B155" s="91" t="s">
        <v>85</v>
      </c>
      <c r="C155" s="3">
        <v>115000</v>
      </c>
      <c r="D155" s="3">
        <v>120000</v>
      </c>
      <c r="E155" s="3">
        <v>219999.99</v>
      </c>
      <c r="F155" s="3">
        <f>G155-D155</f>
        <v>100000</v>
      </c>
      <c r="G155" s="3">
        <v>220000</v>
      </c>
      <c r="H155" s="68">
        <f>IF(C155&lt;&gt;0,0/C155,"-")</f>
        <v>0</v>
      </c>
      <c r="I155" s="68">
        <f>IF(D155&lt;&gt;0,E155/D155,"-")</f>
        <v>1.83333325</v>
      </c>
    </row>
    <row r="156" spans="1:9" ht="15" customHeight="1">
      <c r="A156" s="91" t="s">
        <v>46</v>
      </c>
      <c r="B156" s="91" t="s">
        <v>165</v>
      </c>
      <c r="C156" s="3">
        <v>20000</v>
      </c>
      <c r="D156" s="3">
        <v>20000</v>
      </c>
      <c r="E156" s="3">
        <v>16000.01</v>
      </c>
      <c r="F156" s="3">
        <f>G156-D156</f>
        <v>-4000</v>
      </c>
      <c r="G156" s="3">
        <v>16000</v>
      </c>
      <c r="H156" s="68">
        <f>IF(C156&lt;&gt;0,0/C156,"-")</f>
        <v>0</v>
      </c>
      <c r="I156" s="68">
        <f>IF(D156&lt;&gt;0,E156/D156,"-")</f>
        <v>0.8000005</v>
      </c>
    </row>
    <row r="157" spans="1:9" ht="15" customHeight="1">
      <c r="A157" s="91" t="s">
        <v>47</v>
      </c>
      <c r="B157" s="91" t="s">
        <v>106</v>
      </c>
      <c r="C157" s="3">
        <v>5000</v>
      </c>
      <c r="D157" s="3">
        <v>5000</v>
      </c>
      <c r="E157" s="3">
        <v>1636.61</v>
      </c>
      <c r="F157" s="3">
        <f>G157-D157</f>
        <v>-3363</v>
      </c>
      <c r="G157" s="3">
        <v>1637</v>
      </c>
      <c r="H157" s="68">
        <f>IF(C157&lt;&gt;0,0/C157,"-")</f>
        <v>0</v>
      </c>
      <c r="I157" s="68">
        <f>IF(D157&lt;&gt;0,E157/D157,"-")</f>
        <v>0.327322</v>
      </c>
    </row>
    <row r="158" spans="1:9" ht="15" hidden="1">
      <c r="A158" s="10"/>
      <c r="B158" s="10"/>
      <c r="C158" s="60"/>
      <c r="D158" s="3"/>
      <c r="E158" s="3"/>
      <c r="F158" s="3"/>
      <c r="G158" s="3"/>
      <c r="H158" s="68"/>
      <c r="I158" s="68"/>
    </row>
    <row r="159" spans="1:12" s="11" customFormat="1" ht="409.5" customHeight="1" hidden="1">
      <c r="A159" s="90" t="s">
        <v>21</v>
      </c>
      <c r="B159" s="90" t="s">
        <v>93</v>
      </c>
      <c r="C159" s="17">
        <f>SUBTOTAL(9,C160:C168)</f>
        <v>435347.82999999996</v>
      </c>
      <c r="D159" s="17">
        <f>SUBTOTAL(9,D160:D168)</f>
        <v>426900</v>
      </c>
      <c r="E159" s="17">
        <f>SUBTOTAL(9,E160:E168)</f>
        <v>386646.91000000003</v>
      </c>
      <c r="F159" s="17">
        <f>G159-D159</f>
        <v>-40253</v>
      </c>
      <c r="G159" s="17">
        <f>SUBTOTAL(9,G160:G168)</f>
        <v>386647</v>
      </c>
      <c r="H159" s="77">
        <f>IF(C159&lt;&gt;0,E159/C159,"-")</f>
        <v>0.8881333117015883</v>
      </c>
      <c r="I159" s="77">
        <f>IF(D159&lt;&gt;0,E159/D159,"-")</f>
        <v>0.905708386038885</v>
      </c>
      <c r="J159"/>
      <c r="K159"/>
      <c r="L159"/>
    </row>
    <row r="160" spans="1:9" ht="30" customHeight="1" hidden="1">
      <c r="A160" s="10"/>
      <c r="B160" s="10"/>
      <c r="C160" s="60"/>
      <c r="D160" s="38"/>
      <c r="E160" s="38"/>
      <c r="F160" s="38"/>
      <c r="G160" s="39"/>
      <c r="H160" s="78"/>
      <c r="I160" s="78"/>
    </row>
    <row r="161" spans="1:9" ht="15" customHeight="1">
      <c r="A161" s="91" t="s">
        <v>49</v>
      </c>
      <c r="B161" s="91" t="s">
        <v>147</v>
      </c>
      <c r="C161" s="3">
        <v>24999.81</v>
      </c>
      <c r="D161" s="3">
        <v>25000</v>
      </c>
      <c r="E161" s="3">
        <v>26999.99</v>
      </c>
      <c r="F161" s="3">
        <f aca="true" t="shared" si="1" ref="F161:F167">G161-D161</f>
        <v>2000</v>
      </c>
      <c r="G161" s="3">
        <v>27000</v>
      </c>
      <c r="H161" s="68">
        <f aca="true" t="shared" si="2" ref="H161:H167">IF(C161&lt;&gt;0,0/C161,"-")</f>
        <v>0</v>
      </c>
      <c r="I161" s="68">
        <f aca="true" t="shared" si="3" ref="I161:I167">IF(D161&lt;&gt;0,E161/D161,"-")</f>
        <v>1.0799996</v>
      </c>
    </row>
    <row r="162" spans="1:9" ht="15" customHeight="1">
      <c r="A162" s="91" t="s">
        <v>50</v>
      </c>
      <c r="B162" s="91" t="s">
        <v>153</v>
      </c>
      <c r="C162" s="3">
        <v>79966.04</v>
      </c>
      <c r="D162" s="3">
        <v>80000</v>
      </c>
      <c r="E162" s="3">
        <v>53000</v>
      </c>
      <c r="F162" s="3">
        <f t="shared" si="1"/>
        <v>-27000</v>
      </c>
      <c r="G162" s="3">
        <v>53000</v>
      </c>
      <c r="H162" s="68">
        <f t="shared" si="2"/>
        <v>0</v>
      </c>
      <c r="I162" s="68">
        <f t="shared" si="3"/>
        <v>0.6625</v>
      </c>
    </row>
    <row r="163" spans="1:9" ht="15" customHeight="1">
      <c r="A163" s="91" t="s">
        <v>51</v>
      </c>
      <c r="B163" s="91" t="s">
        <v>145</v>
      </c>
      <c r="C163" s="3">
        <v>10000</v>
      </c>
      <c r="D163" s="3">
        <v>10000</v>
      </c>
      <c r="E163" s="3">
        <v>11715.93</v>
      </c>
      <c r="F163" s="3">
        <f t="shared" si="1"/>
        <v>1716</v>
      </c>
      <c r="G163" s="3">
        <v>11716</v>
      </c>
      <c r="H163" s="68">
        <f t="shared" si="2"/>
        <v>0</v>
      </c>
      <c r="I163" s="68">
        <f t="shared" si="3"/>
        <v>1.171593</v>
      </c>
    </row>
    <row r="164" spans="1:9" ht="15" customHeight="1">
      <c r="A164" s="91" t="s">
        <v>52</v>
      </c>
      <c r="B164" s="91" t="s">
        <v>91</v>
      </c>
      <c r="C164" s="3">
        <v>30568.67</v>
      </c>
      <c r="D164" s="3">
        <v>30000</v>
      </c>
      <c r="E164" s="3">
        <v>20000</v>
      </c>
      <c r="F164" s="3">
        <f t="shared" si="1"/>
        <v>-10000</v>
      </c>
      <c r="G164" s="3">
        <v>20000</v>
      </c>
      <c r="H164" s="68">
        <f t="shared" si="2"/>
        <v>0</v>
      </c>
      <c r="I164" s="68">
        <f t="shared" si="3"/>
        <v>0.6666666666666666</v>
      </c>
    </row>
    <row r="165" spans="1:9" ht="15" customHeight="1">
      <c r="A165" s="91" t="s">
        <v>54</v>
      </c>
      <c r="B165" s="91" t="s">
        <v>112</v>
      </c>
      <c r="C165" s="3">
        <v>5000</v>
      </c>
      <c r="D165" s="3">
        <v>5000</v>
      </c>
      <c r="E165" s="3">
        <v>5000</v>
      </c>
      <c r="F165" s="3">
        <f t="shared" si="1"/>
        <v>0</v>
      </c>
      <c r="G165" s="3">
        <v>5000</v>
      </c>
      <c r="H165" s="68">
        <f t="shared" si="2"/>
        <v>0</v>
      </c>
      <c r="I165" s="68">
        <f t="shared" si="3"/>
        <v>1</v>
      </c>
    </row>
    <row r="166" spans="1:9" ht="15" customHeight="1">
      <c r="A166" s="91" t="s">
        <v>55</v>
      </c>
      <c r="B166" s="91" t="s">
        <v>119</v>
      </c>
      <c r="C166" s="3">
        <v>10000</v>
      </c>
      <c r="D166" s="3">
        <v>10000</v>
      </c>
      <c r="E166" s="3">
        <v>8000</v>
      </c>
      <c r="F166" s="3">
        <f t="shared" si="1"/>
        <v>-2000</v>
      </c>
      <c r="G166" s="3">
        <v>8000</v>
      </c>
      <c r="H166" s="68">
        <f t="shared" si="2"/>
        <v>0</v>
      </c>
      <c r="I166" s="68">
        <f t="shared" si="3"/>
        <v>0.8</v>
      </c>
    </row>
    <row r="167" spans="1:9" ht="15" customHeight="1">
      <c r="A167" s="91" t="s">
        <v>56</v>
      </c>
      <c r="B167" s="91" t="s">
        <v>86</v>
      </c>
      <c r="C167" s="3">
        <v>274813.31</v>
      </c>
      <c r="D167" s="3">
        <v>266900</v>
      </c>
      <c r="E167" s="3">
        <v>261930.99</v>
      </c>
      <c r="F167" s="3">
        <f t="shared" si="1"/>
        <v>-4969</v>
      </c>
      <c r="G167" s="3">
        <v>261931</v>
      </c>
      <c r="H167" s="68">
        <f t="shared" si="2"/>
        <v>0</v>
      </c>
      <c r="I167" s="68">
        <f t="shared" si="3"/>
        <v>0.9813825028100411</v>
      </c>
    </row>
    <row r="168" spans="1:9" ht="15" hidden="1">
      <c r="A168" s="10"/>
      <c r="B168" s="10"/>
      <c r="C168" s="60"/>
      <c r="D168" s="3"/>
      <c r="E168" s="3"/>
      <c r="F168" s="3"/>
      <c r="G168" s="3"/>
      <c r="H168" s="68"/>
      <c r="I168" s="68"/>
    </row>
    <row r="169" spans="1:12" s="11" customFormat="1" ht="409.5" customHeight="1" hidden="1">
      <c r="A169" s="90" t="s">
        <v>23</v>
      </c>
      <c r="B169" s="90" t="s">
        <v>126</v>
      </c>
      <c r="C169" s="17">
        <f>SUBTOTAL(9,C170:C175)</f>
        <v>18225</v>
      </c>
      <c r="D169" s="17">
        <f>SUBTOTAL(9,D170:D175)</f>
        <v>11100</v>
      </c>
      <c r="E169" s="17">
        <f>SUBTOTAL(9,E170:E175)</f>
        <v>10100</v>
      </c>
      <c r="F169" s="17">
        <f>G169-D169</f>
        <v>-1000</v>
      </c>
      <c r="G169" s="17">
        <f>SUBTOTAL(9,G170:G175)</f>
        <v>10100</v>
      </c>
      <c r="H169" s="77">
        <f>IF(C169&lt;&gt;0,E169/C169,"-")</f>
        <v>0.5541838134430727</v>
      </c>
      <c r="I169" s="77">
        <f>IF(D169&lt;&gt;0,E169/D169,"-")</f>
        <v>0.9099099099099099</v>
      </c>
      <c r="J169"/>
      <c r="K169"/>
      <c r="L169"/>
    </row>
    <row r="170" spans="1:9" ht="30" customHeight="1" hidden="1">
      <c r="A170" s="10"/>
      <c r="B170" s="10"/>
      <c r="C170" s="60"/>
      <c r="D170" s="38"/>
      <c r="E170" s="38"/>
      <c r="F170" s="38"/>
      <c r="G170" s="39"/>
      <c r="H170" s="78"/>
      <c r="I170" s="78"/>
    </row>
    <row r="171" spans="1:9" ht="15" customHeight="1">
      <c r="A171" s="91" t="s">
        <v>59</v>
      </c>
      <c r="B171" s="91" t="s">
        <v>94</v>
      </c>
      <c r="C171" s="3">
        <v>10000</v>
      </c>
      <c r="D171" s="3">
        <v>10000</v>
      </c>
      <c r="E171" s="3">
        <v>10000</v>
      </c>
      <c r="F171" s="3">
        <f>G171-D171</f>
        <v>0</v>
      </c>
      <c r="G171" s="3">
        <v>10000</v>
      </c>
      <c r="H171" s="68">
        <f>IF(C171&lt;&gt;0,0/C171,"-")</f>
        <v>0</v>
      </c>
      <c r="I171" s="68">
        <f>IF(D171&lt;&gt;0,E171/D171,"-")</f>
        <v>1</v>
      </c>
    </row>
    <row r="172" spans="1:9" ht="15" customHeight="1">
      <c r="A172" s="91" t="s">
        <v>61</v>
      </c>
      <c r="B172" s="91" t="s">
        <v>122</v>
      </c>
      <c r="C172" s="3">
        <v>100</v>
      </c>
      <c r="D172" s="3">
        <v>100</v>
      </c>
      <c r="E172" s="3">
        <v>100</v>
      </c>
      <c r="F172" s="3">
        <f>G172-D172</f>
        <v>0</v>
      </c>
      <c r="G172" s="3">
        <v>100</v>
      </c>
      <c r="H172" s="68">
        <f>IF(C172&lt;&gt;0,0/C172,"-")</f>
        <v>0</v>
      </c>
      <c r="I172" s="68">
        <f>IF(D172&lt;&gt;0,E172/D172,"-")</f>
        <v>1</v>
      </c>
    </row>
    <row r="173" spans="1:9" ht="15" customHeight="1">
      <c r="A173" s="96">
        <v>3296</v>
      </c>
      <c r="B173" s="91" t="s">
        <v>177</v>
      </c>
      <c r="C173" s="3">
        <v>8125</v>
      </c>
      <c r="D173" s="3">
        <v>0</v>
      </c>
      <c r="E173" s="3">
        <v>0</v>
      </c>
      <c r="F173" s="3">
        <v>0</v>
      </c>
      <c r="G173" s="3">
        <v>0</v>
      </c>
      <c r="H173" s="68">
        <v>0</v>
      </c>
      <c r="I173" s="68">
        <v>0</v>
      </c>
    </row>
    <row r="174" spans="1:9" ht="15" customHeight="1">
      <c r="A174" s="91" t="s">
        <v>63</v>
      </c>
      <c r="B174" s="91" t="s">
        <v>126</v>
      </c>
      <c r="C174" s="3">
        <v>0</v>
      </c>
      <c r="D174" s="3">
        <v>1000</v>
      </c>
      <c r="E174" s="3">
        <v>0</v>
      </c>
      <c r="F174" s="3">
        <f>G174-D174</f>
        <v>-1000</v>
      </c>
      <c r="G174" s="3">
        <v>0</v>
      </c>
      <c r="H174" s="68">
        <v>0</v>
      </c>
      <c r="I174" s="68">
        <f>IF(D174&lt;&gt;0,E174/D174,"-")</f>
        <v>0</v>
      </c>
    </row>
    <row r="175" spans="1:9" ht="15" hidden="1">
      <c r="A175" s="10"/>
      <c r="B175" s="10"/>
      <c r="C175" s="60"/>
      <c r="D175" s="3"/>
      <c r="E175" s="3"/>
      <c r="F175" s="3"/>
      <c r="G175" s="3"/>
      <c r="H175" s="68"/>
      <c r="I175" s="68"/>
    </row>
    <row r="176" spans="1:9" ht="15" hidden="1">
      <c r="A176" s="1"/>
      <c r="B176" s="1"/>
      <c r="C176" s="6"/>
      <c r="D176" s="6"/>
      <c r="E176" s="6"/>
      <c r="F176" s="6"/>
      <c r="G176" s="39"/>
      <c r="H176" s="78"/>
      <c r="I176" s="78"/>
    </row>
    <row r="177" spans="1:12" s="11" customFormat="1" ht="18" customHeight="1">
      <c r="A177" s="89" t="s">
        <v>5</v>
      </c>
      <c r="B177" s="89" t="s">
        <v>97</v>
      </c>
      <c r="C177" s="50">
        <f>C181+C186</f>
        <v>26907.34</v>
      </c>
      <c r="D177" s="50">
        <f>SUBTOTAL(9,D178:D183)</f>
        <v>7000</v>
      </c>
      <c r="E177" s="50">
        <f>SUBTOTAL(9,E178:E183)</f>
        <v>7000</v>
      </c>
      <c r="F177" s="50">
        <f>G177-D177</f>
        <v>0</v>
      </c>
      <c r="G177" s="50">
        <f>SUBTOTAL(9,G178:G183)</f>
        <v>7000</v>
      </c>
      <c r="H177" s="76">
        <f>IF(C177&lt;&gt;0,E177/C177,"-")</f>
        <v>0.260152062597046</v>
      </c>
      <c r="I177" s="76">
        <f>IF(D177&lt;&gt;0,E177/D177,"-")</f>
        <v>1</v>
      </c>
      <c r="J177"/>
      <c r="K177"/>
      <c r="L177"/>
    </row>
    <row r="178" spans="1:12" s="11" customFormat="1" ht="22.5" customHeight="1" hidden="1">
      <c r="A178" s="83"/>
      <c r="B178" s="83"/>
      <c r="C178" s="59"/>
      <c r="D178" s="17"/>
      <c r="E178" s="17"/>
      <c r="F178" s="17"/>
      <c r="G178" s="17"/>
      <c r="H178" s="77"/>
      <c r="I178" s="77"/>
      <c r="J178"/>
      <c r="K178"/>
      <c r="L178"/>
    </row>
    <row r="179" spans="1:12" s="11" customFormat="1" ht="409.5" customHeight="1" hidden="1">
      <c r="A179" s="90" t="s">
        <v>24</v>
      </c>
      <c r="B179" s="90" t="s">
        <v>104</v>
      </c>
      <c r="C179" s="17">
        <f>SUBTOTAL(9,C180:C182)</f>
        <v>6972.34</v>
      </c>
      <c r="D179" s="17">
        <f>SUBTOTAL(9,D180:D182)</f>
        <v>7000</v>
      </c>
      <c r="E179" s="17">
        <f>SUBTOTAL(9,E180:E182)</f>
        <v>7000</v>
      </c>
      <c r="F179" s="17">
        <f>G179-D179</f>
        <v>0</v>
      </c>
      <c r="G179" s="17">
        <f>SUBTOTAL(9,G180:G182)</f>
        <v>7000</v>
      </c>
      <c r="H179" s="77">
        <f>IF(C179&lt;&gt;0,E179/C179,"-")</f>
        <v>1.0039671043007081</v>
      </c>
      <c r="I179" s="77">
        <f>IF(D179&lt;&gt;0,E179/D179,"-")</f>
        <v>1</v>
      </c>
      <c r="J179"/>
      <c r="K179"/>
      <c r="L179"/>
    </row>
    <row r="180" spans="1:9" ht="30" customHeight="1" hidden="1">
      <c r="A180" s="10"/>
      <c r="B180" s="10"/>
      <c r="C180" s="60"/>
      <c r="D180" s="38"/>
      <c r="E180" s="38"/>
      <c r="F180" s="38"/>
      <c r="G180" s="39"/>
      <c r="H180" s="78"/>
      <c r="I180" s="78"/>
    </row>
    <row r="181" spans="1:9" ht="15" customHeight="1">
      <c r="A181" s="91" t="s">
        <v>64</v>
      </c>
      <c r="B181" s="91" t="s">
        <v>131</v>
      </c>
      <c r="C181" s="3">
        <v>6972.34</v>
      </c>
      <c r="D181" s="3">
        <v>7000</v>
      </c>
      <c r="E181" s="3">
        <v>7000</v>
      </c>
      <c r="F181" s="3">
        <f>G181-D181</f>
        <v>0</v>
      </c>
      <c r="G181" s="3">
        <v>7000</v>
      </c>
      <c r="H181" s="68">
        <f>IF(C181&lt;&gt;0,0/C181,"-")</f>
        <v>0</v>
      </c>
      <c r="I181" s="68">
        <f>IF(D181&lt;&gt;0,E181/D181,"-")</f>
        <v>1</v>
      </c>
    </row>
    <row r="182" spans="1:9" ht="15" hidden="1">
      <c r="A182" s="10"/>
      <c r="B182" s="10"/>
      <c r="C182" s="60"/>
      <c r="D182" s="3"/>
      <c r="E182" s="3"/>
      <c r="F182" s="3"/>
      <c r="G182" s="3"/>
      <c r="H182" s="68"/>
      <c r="I182" s="68"/>
    </row>
    <row r="183" spans="1:9" ht="15" hidden="1">
      <c r="A183" s="1"/>
      <c r="B183" s="1"/>
      <c r="C183" s="6"/>
      <c r="D183" s="6"/>
      <c r="E183" s="6"/>
      <c r="F183" s="6"/>
      <c r="G183" s="39"/>
      <c r="H183" s="78"/>
      <c r="I183" s="78"/>
    </row>
    <row r="184" spans="1:9" ht="19.5" customHeight="1" hidden="1">
      <c r="A184" s="1"/>
      <c r="B184" s="1"/>
      <c r="C184" s="6"/>
      <c r="D184" s="6"/>
      <c r="E184" s="6"/>
      <c r="F184" s="6"/>
      <c r="G184" s="39"/>
      <c r="H184" s="78"/>
      <c r="I184" s="78"/>
    </row>
    <row r="185" spans="1:9" ht="19.5" customHeight="1" hidden="1">
      <c r="A185" s="1"/>
      <c r="B185" s="1"/>
      <c r="C185" s="6"/>
      <c r="D185" s="6"/>
      <c r="E185" s="6"/>
      <c r="F185" s="6"/>
      <c r="G185" s="39"/>
      <c r="H185" s="78"/>
      <c r="I185" s="78"/>
    </row>
    <row r="186" spans="1:9" ht="15.75" customHeight="1">
      <c r="A186" s="25">
        <v>3433</v>
      </c>
      <c r="B186" s="97" t="s">
        <v>178</v>
      </c>
      <c r="C186" s="3">
        <v>19935</v>
      </c>
      <c r="D186" s="3">
        <v>0</v>
      </c>
      <c r="E186" s="3">
        <v>0</v>
      </c>
      <c r="F186" s="3">
        <v>0</v>
      </c>
      <c r="G186" s="98">
        <v>0</v>
      </c>
      <c r="H186" s="99">
        <v>0</v>
      </c>
      <c r="I186" s="99">
        <v>0</v>
      </c>
    </row>
    <row r="187" spans="1:12" s="11" customFormat="1" ht="18" customHeight="1">
      <c r="A187" s="87" t="s">
        <v>83</v>
      </c>
      <c r="B187" s="87" t="s">
        <v>130</v>
      </c>
      <c r="C187" s="54">
        <f>C203</f>
        <v>1000000</v>
      </c>
      <c r="D187" s="54">
        <f>SUBTOTAL(9,D188:D200)</f>
        <v>380000</v>
      </c>
      <c r="E187" s="54">
        <f>SUBTOTAL(9,E188:E200)</f>
        <v>380000.01</v>
      </c>
      <c r="F187" s="54">
        <f>G187-D187</f>
        <v>0</v>
      </c>
      <c r="G187" s="54">
        <f>SUBTOTAL(9,G188:G200)</f>
        <v>380000</v>
      </c>
      <c r="H187" s="74">
        <f>IF(C187&lt;&gt;0,E187/C187,"-")</f>
        <v>0.38000001</v>
      </c>
      <c r="I187" s="74">
        <f>IF(D187&lt;&gt;0,E187/D187,"-")</f>
        <v>1.0000000263157895</v>
      </c>
      <c r="J187"/>
      <c r="K187"/>
      <c r="L187"/>
    </row>
    <row r="188" spans="1:12" s="11" customFormat="1" ht="30" customHeight="1" hidden="1">
      <c r="A188" s="83"/>
      <c r="B188" s="83"/>
      <c r="C188" s="59"/>
      <c r="D188" s="16"/>
      <c r="E188" s="16"/>
      <c r="F188" s="16"/>
      <c r="G188" s="37"/>
      <c r="H188" s="71"/>
      <c r="I188" s="71"/>
      <c r="J188"/>
      <c r="K188"/>
      <c r="L188"/>
    </row>
    <row r="189" spans="1:12" s="11" customFormat="1" ht="18" customHeight="1">
      <c r="A189" s="88" t="s">
        <v>0</v>
      </c>
      <c r="B189" s="88" t="s">
        <v>96</v>
      </c>
      <c r="C189" s="55">
        <f>SUBTOTAL(9,C190:C199)</f>
        <v>0</v>
      </c>
      <c r="D189" s="55">
        <f>SUBTOTAL(9,D190:D199)</f>
        <v>380000</v>
      </c>
      <c r="E189" s="55">
        <f>SUBTOTAL(9,E190:E199)</f>
        <v>380000.01</v>
      </c>
      <c r="F189" s="55">
        <f>G189-D189</f>
        <v>0</v>
      </c>
      <c r="G189" s="55">
        <f>SUBTOTAL(9,G190:G199)</f>
        <v>380000</v>
      </c>
      <c r="H189" s="75" t="str">
        <f>IF(C189&lt;&gt;0,E189/C189,"-")</f>
        <v>-</v>
      </c>
      <c r="I189" s="75">
        <f>IF(D189&lt;&gt;0,E189/D189,"-")</f>
        <v>1.0000000263157895</v>
      </c>
      <c r="J189"/>
      <c r="K189"/>
      <c r="L189"/>
    </row>
    <row r="190" spans="1:12" s="11" customFormat="1" ht="30" customHeight="1" hidden="1">
      <c r="A190" s="83"/>
      <c r="B190" s="83"/>
      <c r="C190" s="59"/>
      <c r="D190" s="17"/>
      <c r="E190" s="17"/>
      <c r="F190" s="17"/>
      <c r="G190" s="37"/>
      <c r="H190" s="71"/>
      <c r="I190" s="71"/>
      <c r="J190"/>
      <c r="K190"/>
      <c r="L190"/>
    </row>
    <row r="191" spans="1:12" s="11" customFormat="1" ht="18" customHeight="1">
      <c r="A191" s="89" t="s">
        <v>4</v>
      </c>
      <c r="B191" s="89" t="s">
        <v>98</v>
      </c>
      <c r="C191" s="50">
        <f>SUBTOTAL(9,C192:C198)</f>
        <v>0</v>
      </c>
      <c r="D191" s="50">
        <f>SUBTOTAL(9,D192:D198)</f>
        <v>380000</v>
      </c>
      <c r="E191" s="50">
        <f>SUBTOTAL(9,E192:E198)</f>
        <v>380000.01</v>
      </c>
      <c r="F191" s="50">
        <f>G191-D191</f>
        <v>0</v>
      </c>
      <c r="G191" s="50">
        <f>SUBTOTAL(9,G192:G198)</f>
        <v>380000</v>
      </c>
      <c r="H191" s="76" t="str">
        <f>IF(C191&lt;&gt;0,E191/C191,"-")</f>
        <v>-</v>
      </c>
      <c r="I191" s="76">
        <f>IF(D191&lt;&gt;0,E191/D191,"-")</f>
        <v>1.0000000263157895</v>
      </c>
      <c r="J191"/>
      <c r="K191"/>
      <c r="L191"/>
    </row>
    <row r="192" spans="1:12" s="11" customFormat="1" ht="22.5" customHeight="1" hidden="1">
      <c r="A192" s="83"/>
      <c r="B192" s="83"/>
      <c r="C192" s="59"/>
      <c r="D192" s="17"/>
      <c r="E192" s="17"/>
      <c r="F192" s="17"/>
      <c r="G192" s="17"/>
      <c r="H192" s="77"/>
      <c r="I192" s="77"/>
      <c r="J192"/>
      <c r="K192"/>
      <c r="L192"/>
    </row>
    <row r="193" spans="1:12" s="11" customFormat="1" ht="409.5" customHeight="1" hidden="1">
      <c r="A193" s="90" t="s">
        <v>21</v>
      </c>
      <c r="B193" s="90" t="s">
        <v>93</v>
      </c>
      <c r="C193" s="17">
        <f>SUBTOTAL(9,C194:C197)</f>
        <v>0</v>
      </c>
      <c r="D193" s="17">
        <f>SUBTOTAL(9,D194:D197)</f>
        <v>380000</v>
      </c>
      <c r="E193" s="17">
        <f>SUBTOTAL(9,E194:E197)</f>
        <v>380000.01</v>
      </c>
      <c r="F193" s="17">
        <f>G193-D193</f>
        <v>0</v>
      </c>
      <c r="G193" s="17">
        <f>SUBTOTAL(9,G194:G197)</f>
        <v>380000</v>
      </c>
      <c r="H193" s="77" t="str">
        <f>IF(C193&lt;&gt;0,E193/C193,"-")</f>
        <v>-</v>
      </c>
      <c r="I193" s="77">
        <f>IF(D193&lt;&gt;0,E193/D193,"-")</f>
        <v>1.0000000263157895</v>
      </c>
      <c r="J193"/>
      <c r="K193"/>
      <c r="L193"/>
    </row>
    <row r="194" spans="1:9" ht="30" customHeight="1" hidden="1">
      <c r="A194" s="10"/>
      <c r="B194" s="10"/>
      <c r="C194" s="60"/>
      <c r="D194" s="38"/>
      <c r="E194" s="38"/>
      <c r="F194" s="38"/>
      <c r="G194" s="39"/>
      <c r="H194" s="78"/>
      <c r="I194" s="78"/>
    </row>
    <row r="195" spans="1:9" ht="15" customHeight="1">
      <c r="A195" s="91" t="s">
        <v>50</v>
      </c>
      <c r="B195" s="91" t="s">
        <v>153</v>
      </c>
      <c r="C195" s="3">
        <v>0</v>
      </c>
      <c r="D195" s="3">
        <v>350000</v>
      </c>
      <c r="E195" s="3">
        <v>350000.01</v>
      </c>
      <c r="F195" s="3">
        <f>G195-D195</f>
        <v>0</v>
      </c>
      <c r="G195" s="3">
        <v>350000</v>
      </c>
      <c r="H195" s="68" t="str">
        <f>IF(C195&lt;&gt;0,0/C195,"-")</f>
        <v>-</v>
      </c>
      <c r="I195" s="68">
        <f>IF(D195&lt;&gt;0,E195/D195,"-")</f>
        <v>1.0000000285714286</v>
      </c>
    </row>
    <row r="196" spans="1:9" ht="15" customHeight="1">
      <c r="A196" s="91" t="s">
        <v>54</v>
      </c>
      <c r="B196" s="91" t="s">
        <v>112</v>
      </c>
      <c r="C196" s="3">
        <v>0</v>
      </c>
      <c r="D196" s="3">
        <v>30000</v>
      </c>
      <c r="E196" s="3">
        <v>30000</v>
      </c>
      <c r="F196" s="3">
        <f>G196-D196</f>
        <v>0</v>
      </c>
      <c r="G196" s="3">
        <v>30000</v>
      </c>
      <c r="H196" s="68" t="str">
        <f>IF(C196&lt;&gt;0,0/C196,"-")</f>
        <v>-</v>
      </c>
      <c r="I196" s="68">
        <f>IF(D196&lt;&gt;0,E196/D196,"-")</f>
        <v>1</v>
      </c>
    </row>
    <row r="197" spans="1:9" ht="15" hidden="1">
      <c r="A197" s="10"/>
      <c r="B197" s="10"/>
      <c r="C197" s="60"/>
      <c r="D197" s="3"/>
      <c r="E197" s="3"/>
      <c r="F197" s="3"/>
      <c r="G197" s="3"/>
      <c r="H197" s="68"/>
      <c r="I197" s="68"/>
    </row>
    <row r="198" spans="1:9" ht="15" hidden="1">
      <c r="A198" s="1"/>
      <c r="B198" s="1"/>
      <c r="C198" s="6"/>
      <c r="D198" s="6"/>
      <c r="E198" s="6"/>
      <c r="F198" s="6"/>
      <c r="G198" s="39"/>
      <c r="H198" s="78"/>
      <c r="I198" s="78"/>
    </row>
    <row r="199" spans="1:9" ht="19.5" customHeight="1" hidden="1">
      <c r="A199" s="1"/>
      <c r="B199" s="1"/>
      <c r="C199" s="6"/>
      <c r="D199" s="6"/>
      <c r="E199" s="6"/>
      <c r="F199" s="6"/>
      <c r="G199" s="39"/>
      <c r="H199" s="78"/>
      <c r="I199" s="78"/>
    </row>
    <row r="200" spans="1:9" ht="19.5" customHeight="1" hidden="1">
      <c r="A200" s="1"/>
      <c r="B200" s="1"/>
      <c r="C200" s="6"/>
      <c r="D200" s="6"/>
      <c r="E200" s="6"/>
      <c r="F200" s="6"/>
      <c r="G200" s="39"/>
      <c r="H200" s="78"/>
      <c r="I200" s="78"/>
    </row>
    <row r="201" spans="1:9" ht="19.5" customHeight="1" hidden="1">
      <c r="A201" s="1"/>
      <c r="B201" s="1"/>
      <c r="C201" s="6"/>
      <c r="D201" s="6"/>
      <c r="E201" s="6"/>
      <c r="F201" s="6"/>
      <c r="G201" s="39"/>
      <c r="H201" s="78"/>
      <c r="I201" s="78"/>
    </row>
    <row r="202" spans="1:9" ht="19.5" customHeight="1" hidden="1">
      <c r="A202" s="1"/>
      <c r="B202" s="1"/>
      <c r="C202" s="6"/>
      <c r="D202" s="6"/>
      <c r="E202" s="6"/>
      <c r="F202" s="6"/>
      <c r="G202" s="39"/>
      <c r="H202" s="78"/>
      <c r="I202" s="78"/>
    </row>
    <row r="203" spans="1:9" ht="15.75" customHeight="1">
      <c r="A203" s="103">
        <v>4</v>
      </c>
      <c r="B203" s="100" t="s">
        <v>179</v>
      </c>
      <c r="C203" s="101">
        <v>1000000</v>
      </c>
      <c r="D203" s="101">
        <v>0</v>
      </c>
      <c r="E203" s="101">
        <v>0</v>
      </c>
      <c r="F203" s="101">
        <v>0</v>
      </c>
      <c r="G203" s="101">
        <v>0</v>
      </c>
      <c r="H203" s="102"/>
      <c r="I203" s="102"/>
    </row>
    <row r="204" spans="1:9" ht="14.25" customHeight="1">
      <c r="A204" s="97">
        <v>4214</v>
      </c>
      <c r="B204" s="97" t="s">
        <v>180</v>
      </c>
      <c r="C204" s="3">
        <v>1000000</v>
      </c>
      <c r="D204" s="3">
        <v>0</v>
      </c>
      <c r="E204" s="3">
        <v>0</v>
      </c>
      <c r="F204" s="3">
        <v>0</v>
      </c>
      <c r="G204" s="98">
        <v>0</v>
      </c>
      <c r="H204" s="99"/>
      <c r="I204" s="99"/>
    </row>
    <row r="205" spans="1:12" s="26" customFormat="1" ht="18" customHeight="1">
      <c r="A205" s="85" t="s">
        <v>3</v>
      </c>
      <c r="B205" s="85" t="s">
        <v>92</v>
      </c>
      <c r="C205" s="45">
        <f>C207</f>
        <v>3683</v>
      </c>
      <c r="D205" s="45">
        <f>SUBTOTAL(9,D206:D242)</f>
        <v>509262</v>
      </c>
      <c r="E205" s="45">
        <f>SUBTOTAL(9,E206:E242)</f>
        <v>452518.1</v>
      </c>
      <c r="F205" s="45">
        <f>G205-D205</f>
        <v>0</v>
      </c>
      <c r="G205" s="45">
        <f>SUBTOTAL(9,G206:G242)</f>
        <v>509262</v>
      </c>
      <c r="H205" s="72">
        <f>IF(C205&lt;&gt;0,E205/C205,"-")</f>
        <v>122.86671191963073</v>
      </c>
      <c r="I205" s="72">
        <f>IF(D205&lt;&gt;0,E205/D205,"-")</f>
        <v>0.8885762142080108</v>
      </c>
      <c r="J205"/>
      <c r="K205"/>
      <c r="L205"/>
    </row>
    <row r="206" spans="1:12" s="11" customFormat="1" ht="30" customHeight="1" hidden="1">
      <c r="A206" s="83"/>
      <c r="B206" s="83"/>
      <c r="C206" s="59"/>
      <c r="D206" s="14"/>
      <c r="E206" s="14"/>
      <c r="F206" s="14"/>
      <c r="G206" s="37"/>
      <c r="H206" s="71"/>
      <c r="I206" s="71"/>
      <c r="J206"/>
      <c r="K206"/>
      <c r="L206"/>
    </row>
    <row r="207" spans="1:12" s="11" customFormat="1" ht="18" customHeight="1">
      <c r="A207" s="86"/>
      <c r="B207" s="86"/>
      <c r="C207" s="49">
        <f>C226</f>
        <v>3683</v>
      </c>
      <c r="D207" s="49">
        <f>SUBTOTAL(9,D208:D241)</f>
        <v>509262</v>
      </c>
      <c r="E207" s="49">
        <f>SUBTOTAL(9,E208:E241)</f>
        <v>452518.1</v>
      </c>
      <c r="F207" s="49">
        <f>G207-D207</f>
        <v>0</v>
      </c>
      <c r="G207" s="49">
        <f>SUBTOTAL(9,G208:G241)</f>
        <v>509262</v>
      </c>
      <c r="H207" s="73">
        <f>IF(C207&lt;&gt;0,E207/C207,"-")</f>
        <v>122.86671191963073</v>
      </c>
      <c r="I207" s="73">
        <f>IF(D207&lt;&gt;0,E207/D207,"-")</f>
        <v>0.8885762142080108</v>
      </c>
      <c r="J207"/>
      <c r="K207"/>
      <c r="L207"/>
    </row>
    <row r="208" spans="1:12" s="11" customFormat="1" ht="30" customHeight="1" hidden="1">
      <c r="A208" s="83"/>
      <c r="B208" s="83"/>
      <c r="C208" s="59"/>
      <c r="D208" s="15"/>
      <c r="E208" s="15"/>
      <c r="F208" s="15"/>
      <c r="G208" s="37"/>
      <c r="H208" s="71"/>
      <c r="I208" s="71"/>
      <c r="J208"/>
      <c r="K208"/>
      <c r="L208"/>
    </row>
    <row r="209" spans="1:12" s="11" customFormat="1" ht="18" customHeight="1">
      <c r="A209" s="87" t="s">
        <v>82</v>
      </c>
      <c r="B209" s="87" t="s">
        <v>111</v>
      </c>
      <c r="C209" s="54">
        <f>SUBTOTAL(9,C210:C225)</f>
        <v>0</v>
      </c>
      <c r="D209" s="54">
        <f>SUBTOTAL(9,D210:D225)</f>
        <v>150000</v>
      </c>
      <c r="E209" s="54">
        <f>SUBTOTAL(9,E210:E225)</f>
        <v>93256.09999999999</v>
      </c>
      <c r="F209" s="54">
        <f>G209-D209</f>
        <v>0</v>
      </c>
      <c r="G209" s="54">
        <f>SUBTOTAL(9,G210:G225)</f>
        <v>150000</v>
      </c>
      <c r="H209" s="74" t="str">
        <f>IF(C209&lt;&gt;0,E209/C209,"-")</f>
        <v>-</v>
      </c>
      <c r="I209" s="74">
        <f>IF(D209&lt;&gt;0,E209/D209,"-")</f>
        <v>0.6217073333333333</v>
      </c>
      <c r="J209"/>
      <c r="K209"/>
      <c r="L209"/>
    </row>
    <row r="210" spans="1:12" s="11" customFormat="1" ht="30" customHeight="1" hidden="1">
      <c r="A210" s="83"/>
      <c r="B210" s="83"/>
      <c r="C210" s="59"/>
      <c r="D210" s="16"/>
      <c r="E210" s="16"/>
      <c r="F210" s="16"/>
      <c r="G210" s="37"/>
      <c r="H210" s="71"/>
      <c r="I210" s="71"/>
      <c r="J210"/>
      <c r="K210"/>
      <c r="L210"/>
    </row>
    <row r="211" spans="1:12" s="11" customFormat="1" ht="18" customHeight="1">
      <c r="A211" s="88" t="s">
        <v>0</v>
      </c>
      <c r="B211" s="88" t="s">
        <v>96</v>
      </c>
      <c r="C211" s="55">
        <f>SUBTOTAL(9,C212:C224)</f>
        <v>0</v>
      </c>
      <c r="D211" s="55">
        <f>SUBTOTAL(9,D212:D224)</f>
        <v>150000</v>
      </c>
      <c r="E211" s="55">
        <f>SUBTOTAL(9,E212:E224)</f>
        <v>93256.09999999999</v>
      </c>
      <c r="F211" s="55">
        <f>G211-D211</f>
        <v>0</v>
      </c>
      <c r="G211" s="55">
        <f>SUBTOTAL(9,G212:G224)</f>
        <v>150000</v>
      </c>
      <c r="H211" s="75" t="str">
        <f>IF(C211&lt;&gt;0,E211/C211,"-")</f>
        <v>-</v>
      </c>
      <c r="I211" s="75">
        <f>IF(D211&lt;&gt;0,E211/D211,"-")</f>
        <v>0.6217073333333333</v>
      </c>
      <c r="J211"/>
      <c r="K211"/>
      <c r="L211"/>
    </row>
    <row r="212" spans="1:12" s="11" customFormat="1" ht="30" customHeight="1" hidden="1">
      <c r="A212" s="83"/>
      <c r="B212" s="83"/>
      <c r="C212" s="59"/>
      <c r="D212" s="17"/>
      <c r="E212" s="17"/>
      <c r="F212" s="17"/>
      <c r="G212" s="37"/>
      <c r="H212" s="71"/>
      <c r="I212" s="71"/>
      <c r="J212"/>
      <c r="K212"/>
      <c r="L212"/>
    </row>
    <row r="213" spans="1:12" s="11" customFormat="1" ht="18" customHeight="1">
      <c r="A213" s="89" t="s">
        <v>4</v>
      </c>
      <c r="B213" s="89" t="s">
        <v>98</v>
      </c>
      <c r="C213" s="50">
        <f>SUBTOTAL(9,C214:C223)</f>
        <v>0</v>
      </c>
      <c r="D213" s="50">
        <f>SUBTOTAL(9,D214:D223)</f>
        <v>150000</v>
      </c>
      <c r="E213" s="50">
        <f>SUBTOTAL(9,E214:E223)</f>
        <v>93256.09999999999</v>
      </c>
      <c r="F213" s="50">
        <f>G213-D213</f>
        <v>0</v>
      </c>
      <c r="G213" s="50">
        <f>SUBTOTAL(9,G214:G223)</f>
        <v>150000</v>
      </c>
      <c r="H213" s="76" t="str">
        <f>IF(C213&lt;&gt;0,E213/C213,"-")</f>
        <v>-</v>
      </c>
      <c r="I213" s="76">
        <f>IF(D213&lt;&gt;0,E213/D213,"-")</f>
        <v>0.6217073333333333</v>
      </c>
      <c r="J213"/>
      <c r="K213"/>
      <c r="L213"/>
    </row>
    <row r="214" spans="1:12" s="11" customFormat="1" ht="22.5" customHeight="1" hidden="1">
      <c r="A214" s="83"/>
      <c r="B214" s="83"/>
      <c r="C214" s="59"/>
      <c r="D214" s="17"/>
      <c r="E214" s="17"/>
      <c r="F214" s="17"/>
      <c r="G214" s="17"/>
      <c r="H214" s="77"/>
      <c r="I214" s="77"/>
      <c r="J214"/>
      <c r="K214"/>
      <c r="L214"/>
    </row>
    <row r="215" spans="1:12" s="11" customFormat="1" ht="409.5" customHeight="1" hidden="1">
      <c r="A215" s="90" t="s">
        <v>19</v>
      </c>
      <c r="B215" s="90" t="s">
        <v>142</v>
      </c>
      <c r="C215" s="17">
        <f>SUBTOTAL(9,C216:C218)</f>
        <v>0</v>
      </c>
      <c r="D215" s="17">
        <f>SUBTOTAL(9,D216:D218)</f>
        <v>50000</v>
      </c>
      <c r="E215" s="17">
        <f>SUBTOTAL(9,E216:E218)</f>
        <v>17872.56</v>
      </c>
      <c r="F215" s="17">
        <f>G215-D215</f>
        <v>0</v>
      </c>
      <c r="G215" s="17">
        <f>SUBTOTAL(9,G216:G218)</f>
        <v>50000</v>
      </c>
      <c r="H215" s="77" t="str">
        <f>IF(C215&lt;&gt;0,E215/C215,"-")</f>
        <v>-</v>
      </c>
      <c r="I215" s="77">
        <f>IF(D215&lt;&gt;0,E215/D215,"-")</f>
        <v>0.3574512</v>
      </c>
      <c r="J215"/>
      <c r="K215"/>
      <c r="L215"/>
    </row>
    <row r="216" spans="1:9" ht="30" customHeight="1" hidden="1">
      <c r="A216" s="10"/>
      <c r="B216" s="10"/>
      <c r="C216" s="60"/>
      <c r="D216" s="38"/>
      <c r="E216" s="38"/>
      <c r="F216" s="38"/>
      <c r="G216" s="39"/>
      <c r="H216" s="78"/>
      <c r="I216" s="78"/>
    </row>
    <row r="217" spans="1:9" ht="15" customHeight="1">
      <c r="A217" s="91" t="s">
        <v>43</v>
      </c>
      <c r="B217" s="91" t="s">
        <v>146</v>
      </c>
      <c r="C217" s="3">
        <v>0</v>
      </c>
      <c r="D217" s="3">
        <v>50000</v>
      </c>
      <c r="E217" s="3">
        <v>17872.56</v>
      </c>
      <c r="F217" s="3">
        <f>G217-D217</f>
        <v>0</v>
      </c>
      <c r="G217" s="3">
        <v>50000</v>
      </c>
      <c r="H217" s="68" t="str">
        <f>IF(C217&lt;&gt;0,0/C217,"-")</f>
        <v>-</v>
      </c>
      <c r="I217" s="68">
        <f>IF(D217&lt;&gt;0,E217/D217,"-")</f>
        <v>0.3574512</v>
      </c>
    </row>
    <row r="218" spans="1:9" ht="15" hidden="1">
      <c r="A218" s="10"/>
      <c r="B218" s="10"/>
      <c r="C218" s="60"/>
      <c r="D218" s="3"/>
      <c r="E218" s="3"/>
      <c r="F218" s="3"/>
      <c r="G218" s="3"/>
      <c r="H218" s="68"/>
      <c r="I218" s="68"/>
    </row>
    <row r="219" spans="1:12" s="11" customFormat="1" ht="409.5" customHeight="1" hidden="1">
      <c r="A219" s="90" t="s">
        <v>21</v>
      </c>
      <c r="B219" s="90" t="s">
        <v>93</v>
      </c>
      <c r="C219" s="17">
        <f>SUBTOTAL(9,C220:C222)</f>
        <v>0</v>
      </c>
      <c r="D219" s="17">
        <f>SUBTOTAL(9,D220:D222)</f>
        <v>100000</v>
      </c>
      <c r="E219" s="17">
        <f>SUBTOTAL(9,E220:E222)</f>
        <v>75383.54</v>
      </c>
      <c r="F219" s="17">
        <f>G219-D219</f>
        <v>0</v>
      </c>
      <c r="G219" s="17">
        <f>SUBTOTAL(9,G220:G222)</f>
        <v>100000</v>
      </c>
      <c r="H219" s="77" t="str">
        <f>IF(C219&lt;&gt;0,E219/C219,"-")</f>
        <v>-</v>
      </c>
      <c r="I219" s="77">
        <f>IF(D219&lt;&gt;0,E219/D219,"-")</f>
        <v>0.7538353999999999</v>
      </c>
      <c r="J219"/>
      <c r="K219"/>
      <c r="L219"/>
    </row>
    <row r="220" spans="1:9" ht="30" customHeight="1" hidden="1">
      <c r="A220" s="10"/>
      <c r="B220" s="10"/>
      <c r="C220" s="60"/>
      <c r="D220" s="38"/>
      <c r="E220" s="38"/>
      <c r="F220" s="38"/>
      <c r="G220" s="39"/>
      <c r="H220" s="78"/>
      <c r="I220" s="78"/>
    </row>
    <row r="221" spans="1:9" ht="15" customHeight="1">
      <c r="A221" s="91" t="s">
        <v>56</v>
      </c>
      <c r="B221" s="91" t="s">
        <v>86</v>
      </c>
      <c r="C221" s="3">
        <v>0</v>
      </c>
      <c r="D221" s="3">
        <v>100000</v>
      </c>
      <c r="E221" s="3">
        <v>75383.54</v>
      </c>
      <c r="F221" s="3">
        <f>G221-D221</f>
        <v>0</v>
      </c>
      <c r="G221" s="3">
        <v>100000</v>
      </c>
      <c r="H221" s="68" t="str">
        <f>IF(C221&lt;&gt;0,0/C221,"-")</f>
        <v>-</v>
      </c>
      <c r="I221" s="68">
        <f>IF(D221&lt;&gt;0,E221/D221,"-")</f>
        <v>0.7538353999999999</v>
      </c>
    </row>
    <row r="222" spans="1:9" ht="15" hidden="1">
      <c r="A222" s="10"/>
      <c r="B222" s="10"/>
      <c r="C222" s="60"/>
      <c r="D222" s="3"/>
      <c r="E222" s="3"/>
      <c r="F222" s="3"/>
      <c r="G222" s="3"/>
      <c r="H222" s="68"/>
      <c r="I222" s="68"/>
    </row>
    <row r="223" spans="1:9" ht="15" hidden="1">
      <c r="A223" s="1"/>
      <c r="B223" s="1"/>
      <c r="C223" s="6"/>
      <c r="D223" s="6"/>
      <c r="E223" s="6"/>
      <c r="F223" s="6"/>
      <c r="G223" s="39"/>
      <c r="H223" s="78"/>
      <c r="I223" s="78"/>
    </row>
    <row r="224" spans="1:9" ht="19.5" customHeight="1" hidden="1">
      <c r="A224" s="1"/>
      <c r="B224" s="1"/>
      <c r="C224" s="6"/>
      <c r="D224" s="6"/>
      <c r="E224" s="6"/>
      <c r="F224" s="6"/>
      <c r="G224" s="39"/>
      <c r="H224" s="78"/>
      <c r="I224" s="78"/>
    </row>
    <row r="225" spans="1:9" ht="19.5" customHeight="1" hidden="1">
      <c r="A225" s="1"/>
      <c r="B225" s="1"/>
      <c r="C225" s="6"/>
      <c r="D225" s="6"/>
      <c r="E225" s="6"/>
      <c r="F225" s="6"/>
      <c r="G225" s="39"/>
      <c r="H225" s="78"/>
      <c r="I225" s="78"/>
    </row>
    <row r="226" spans="1:9" ht="19.5" customHeight="1">
      <c r="A226" s="103">
        <v>4</v>
      </c>
      <c r="B226" s="100" t="s">
        <v>181</v>
      </c>
      <c r="C226" s="101">
        <f>C227</f>
        <v>3683</v>
      </c>
      <c r="D226" s="101">
        <v>0</v>
      </c>
      <c r="E226" s="101">
        <v>0</v>
      </c>
      <c r="F226" s="101">
        <v>0</v>
      </c>
      <c r="G226" s="101">
        <v>0</v>
      </c>
      <c r="H226" s="102"/>
      <c r="I226" s="102"/>
    </row>
    <row r="227" spans="1:9" ht="19.5" customHeight="1">
      <c r="A227" s="97">
        <v>4223</v>
      </c>
      <c r="B227" s="97" t="s">
        <v>182</v>
      </c>
      <c r="C227" s="3">
        <v>3683</v>
      </c>
      <c r="D227" s="3">
        <v>0</v>
      </c>
      <c r="E227" s="3">
        <v>0</v>
      </c>
      <c r="F227" s="3">
        <v>0</v>
      </c>
      <c r="G227" s="98">
        <v>0</v>
      </c>
      <c r="H227" s="78"/>
      <c r="I227" s="78"/>
    </row>
    <row r="228" spans="1:12" s="11" customFormat="1" ht="18" customHeight="1">
      <c r="A228" s="87" t="s">
        <v>83</v>
      </c>
      <c r="B228" s="87" t="s">
        <v>130</v>
      </c>
      <c r="C228" s="54">
        <f>SUBTOTAL(9,C229:C240)</f>
        <v>0</v>
      </c>
      <c r="D228" s="54">
        <f>SUBTOTAL(9,D229:D240)</f>
        <v>359262</v>
      </c>
      <c r="E228" s="54">
        <f>SUBTOTAL(9,E229:E240)</f>
        <v>359262</v>
      </c>
      <c r="F228" s="54">
        <f>G228-D228</f>
        <v>0</v>
      </c>
      <c r="G228" s="54">
        <f>SUBTOTAL(9,G229:G240)</f>
        <v>359262</v>
      </c>
      <c r="H228" s="74" t="str">
        <f>IF(C228&lt;&gt;0,E228/C228,"-")</f>
        <v>-</v>
      </c>
      <c r="I228" s="74">
        <f>IF(D228&lt;&gt;0,E228/D228,"-")</f>
        <v>1</v>
      </c>
      <c r="J228"/>
      <c r="K228"/>
      <c r="L228"/>
    </row>
    <row r="229" spans="1:12" s="11" customFormat="1" ht="30" customHeight="1" hidden="1">
      <c r="A229" s="83"/>
      <c r="B229" s="83"/>
      <c r="C229" s="59"/>
      <c r="D229" s="16"/>
      <c r="E229" s="16"/>
      <c r="F229" s="16"/>
      <c r="G229" s="37"/>
      <c r="H229" s="71"/>
      <c r="I229" s="71"/>
      <c r="J229"/>
      <c r="K229"/>
      <c r="L229"/>
    </row>
    <row r="230" spans="1:12" s="11" customFormat="1" ht="18" customHeight="1">
      <c r="A230" s="88" t="s">
        <v>1</v>
      </c>
      <c r="B230" s="88" t="s">
        <v>128</v>
      </c>
      <c r="C230" s="55">
        <f>SUBTOTAL(9,C231:C239)</f>
        <v>0</v>
      </c>
      <c r="D230" s="55">
        <f>SUBTOTAL(9,D231:D239)</f>
        <v>359262</v>
      </c>
      <c r="E230" s="55">
        <f>SUBTOTAL(9,E231:E239)</f>
        <v>359262</v>
      </c>
      <c r="F230" s="55">
        <f>G230-D230</f>
        <v>0</v>
      </c>
      <c r="G230" s="55">
        <f>SUBTOTAL(9,G231:G239)</f>
        <v>359262</v>
      </c>
      <c r="H230" s="75" t="str">
        <f>IF(C230&lt;&gt;0,E230/C230,"-")</f>
        <v>-</v>
      </c>
      <c r="I230" s="75">
        <f>IF(D230&lt;&gt;0,E230/D230,"-")</f>
        <v>1</v>
      </c>
      <c r="J230"/>
      <c r="K230"/>
      <c r="L230"/>
    </row>
    <row r="231" spans="1:12" s="11" customFormat="1" ht="30" customHeight="1" hidden="1">
      <c r="A231" s="83"/>
      <c r="B231" s="83"/>
      <c r="C231" s="59"/>
      <c r="D231" s="17"/>
      <c r="E231" s="17"/>
      <c r="F231" s="17"/>
      <c r="G231" s="37"/>
      <c r="H231" s="71"/>
      <c r="I231" s="71"/>
      <c r="J231"/>
      <c r="K231"/>
      <c r="L231"/>
    </row>
    <row r="232" spans="1:12" s="11" customFormat="1" ht="18" customHeight="1">
      <c r="A232" s="89" t="s">
        <v>6</v>
      </c>
      <c r="B232" s="89" t="s">
        <v>135</v>
      </c>
      <c r="C232" s="50">
        <f>SUBTOTAL(9,C233:C238)</f>
        <v>0</v>
      </c>
      <c r="D232" s="50">
        <f>SUBTOTAL(9,D233:D238)</f>
        <v>359262</v>
      </c>
      <c r="E232" s="50">
        <f>SUBTOTAL(9,E233:E238)</f>
        <v>359262</v>
      </c>
      <c r="F232" s="50">
        <f>G232-D232</f>
        <v>0</v>
      </c>
      <c r="G232" s="50">
        <f>SUBTOTAL(9,G233:G238)</f>
        <v>359262</v>
      </c>
      <c r="H232" s="76" t="str">
        <f>IF(C232&lt;&gt;0,E232/C232,"-")</f>
        <v>-</v>
      </c>
      <c r="I232" s="76">
        <f>IF(D232&lt;&gt;0,E232/D232,"-")</f>
        <v>1</v>
      </c>
      <c r="J232"/>
      <c r="K232"/>
      <c r="L232"/>
    </row>
    <row r="233" spans="1:12" s="11" customFormat="1" ht="22.5" customHeight="1" hidden="1">
      <c r="A233" s="83"/>
      <c r="B233" s="83"/>
      <c r="C233" s="59"/>
      <c r="D233" s="17"/>
      <c r="E233" s="17"/>
      <c r="F233" s="17"/>
      <c r="G233" s="17"/>
      <c r="H233" s="77"/>
      <c r="I233" s="77"/>
      <c r="J233"/>
      <c r="K233"/>
      <c r="L233"/>
    </row>
    <row r="234" spans="1:12" s="11" customFormat="1" ht="409.5" customHeight="1" hidden="1">
      <c r="A234" s="90" t="s">
        <v>25</v>
      </c>
      <c r="B234" s="90" t="s">
        <v>127</v>
      </c>
      <c r="C234" s="17">
        <f>SUBTOTAL(9,C235:C237)</f>
        <v>0</v>
      </c>
      <c r="D234" s="17">
        <f>SUBTOTAL(9,D235:D237)</f>
        <v>359262</v>
      </c>
      <c r="E234" s="17">
        <f>SUBTOTAL(9,E235:E237)</f>
        <v>359262</v>
      </c>
      <c r="F234" s="17">
        <f>G234-D234</f>
        <v>0</v>
      </c>
      <c r="G234" s="17">
        <f>SUBTOTAL(9,G235:G237)</f>
        <v>359262</v>
      </c>
      <c r="H234" s="77" t="str">
        <f>IF(C234&lt;&gt;0,E234/C234,"-")</f>
        <v>-</v>
      </c>
      <c r="I234" s="77">
        <f>IF(D234&lt;&gt;0,E234/D234,"-")</f>
        <v>1</v>
      </c>
      <c r="J234"/>
      <c r="K234"/>
      <c r="L234"/>
    </row>
    <row r="235" spans="1:9" ht="30" customHeight="1" hidden="1">
      <c r="A235" s="10"/>
      <c r="B235" s="10"/>
      <c r="C235" s="60"/>
      <c r="D235" s="38"/>
      <c r="E235" s="38"/>
      <c r="F235" s="38"/>
      <c r="G235" s="39"/>
      <c r="H235" s="78"/>
      <c r="I235" s="78"/>
    </row>
    <row r="236" spans="1:9" ht="15" customHeight="1">
      <c r="A236" s="91" t="s">
        <v>66</v>
      </c>
      <c r="B236" s="91" t="s">
        <v>138</v>
      </c>
      <c r="C236" s="3">
        <v>0</v>
      </c>
      <c r="D236" s="3">
        <v>359262</v>
      </c>
      <c r="E236" s="3">
        <v>359262</v>
      </c>
      <c r="F236" s="3">
        <f>G236-D236</f>
        <v>0</v>
      </c>
      <c r="G236" s="3">
        <v>359262</v>
      </c>
      <c r="H236" s="68" t="str">
        <f>IF(C236&lt;&gt;0,0/C236,"-")</f>
        <v>-</v>
      </c>
      <c r="I236" s="68">
        <f>IF(D236&lt;&gt;0,E236/D236,"-")</f>
        <v>1</v>
      </c>
    </row>
    <row r="237" spans="1:9" ht="15" hidden="1">
      <c r="A237" s="10"/>
      <c r="B237" s="10"/>
      <c r="C237" s="60"/>
      <c r="D237" s="3"/>
      <c r="E237" s="3"/>
      <c r="F237" s="3"/>
      <c r="G237" s="3"/>
      <c r="H237" s="68"/>
      <c r="I237" s="68"/>
    </row>
    <row r="238" spans="1:9" ht="15" hidden="1">
      <c r="A238" s="1"/>
      <c r="B238" s="1"/>
      <c r="C238" s="6"/>
      <c r="D238" s="6"/>
      <c r="E238" s="6"/>
      <c r="F238" s="6"/>
      <c r="G238" s="39"/>
      <c r="H238" s="78"/>
      <c r="I238" s="78"/>
    </row>
    <row r="239" spans="1:9" ht="19.5" customHeight="1" hidden="1">
      <c r="A239" s="1"/>
      <c r="B239" s="1"/>
      <c r="C239" s="6"/>
      <c r="D239" s="6"/>
      <c r="E239" s="6"/>
      <c r="F239" s="6"/>
      <c r="G239" s="39"/>
      <c r="H239" s="78"/>
      <c r="I239" s="78"/>
    </row>
    <row r="240" spans="1:9" ht="19.5" customHeight="1" hidden="1">
      <c r="A240" s="1"/>
      <c r="B240" s="1"/>
      <c r="C240" s="6"/>
      <c r="D240" s="6"/>
      <c r="E240" s="6"/>
      <c r="F240" s="6"/>
      <c r="G240" s="39"/>
      <c r="H240" s="78"/>
      <c r="I240" s="78"/>
    </row>
    <row r="241" spans="1:9" ht="19.5" customHeight="1" hidden="1">
      <c r="A241" s="1"/>
      <c r="B241" s="1"/>
      <c r="C241" s="6"/>
      <c r="D241" s="6"/>
      <c r="E241" s="6"/>
      <c r="F241" s="6"/>
      <c r="G241" s="39"/>
      <c r="H241" s="78"/>
      <c r="I241" s="78"/>
    </row>
    <row r="242" spans="1:9" ht="19.5" customHeight="1" hidden="1">
      <c r="A242" s="1"/>
      <c r="B242" s="1"/>
      <c r="C242" s="6"/>
      <c r="D242" s="6"/>
      <c r="E242" s="6"/>
      <c r="F242" s="6"/>
      <c r="G242" s="39"/>
      <c r="H242" s="78"/>
      <c r="I242" s="78"/>
    </row>
    <row r="243" spans="1:12" s="26" customFormat="1" ht="18" customHeight="1">
      <c r="A243" s="85" t="s">
        <v>7</v>
      </c>
      <c r="B243" s="85" t="s">
        <v>120</v>
      </c>
      <c r="C243" s="45">
        <f>SUBTOTAL(9,C244:C371)</f>
        <v>1360470.69</v>
      </c>
      <c r="D243" s="45">
        <f>SUBTOTAL(9,D244:D371)</f>
        <v>1089395</v>
      </c>
      <c r="E243" s="45">
        <f>SUBTOTAL(9,E244:E371)</f>
        <v>2302967.6600000006</v>
      </c>
      <c r="F243" s="45">
        <f>G243-D243</f>
        <v>747705.3500000001</v>
      </c>
      <c r="G243" s="45">
        <f>SUBTOTAL(9,G244:G371)</f>
        <v>1837100.35</v>
      </c>
      <c r="H243" s="72">
        <f>IF(C243&lt;&gt;0,E243/C243,"-")</f>
        <v>1.6927727123617788</v>
      </c>
      <c r="I243" s="72">
        <f>IF(D243&lt;&gt;0,E243/D243,"-")</f>
        <v>2.1139877271329506</v>
      </c>
      <c r="J243"/>
      <c r="K243"/>
      <c r="L243"/>
    </row>
    <row r="244" spans="1:12" s="11" customFormat="1" ht="30" customHeight="1" hidden="1">
      <c r="A244" s="83"/>
      <c r="B244" s="83"/>
      <c r="C244" s="59"/>
      <c r="D244" s="14"/>
      <c r="E244" s="14"/>
      <c r="F244" s="14"/>
      <c r="G244" s="37"/>
      <c r="H244" s="71"/>
      <c r="I244" s="71"/>
      <c r="J244"/>
      <c r="K244"/>
      <c r="L244"/>
    </row>
    <row r="245" spans="1:12" s="11" customFormat="1" ht="18" customHeight="1">
      <c r="A245" s="86"/>
      <c r="B245" s="86"/>
      <c r="C245" s="49">
        <f>SUBTOTAL(9,C246:C370)</f>
        <v>1360470.69</v>
      </c>
      <c r="D245" s="49">
        <f>SUBTOTAL(9,D246:D370)</f>
        <v>1089395</v>
      </c>
      <c r="E245" s="49">
        <f>SUBTOTAL(9,E246:E370)</f>
        <v>2302967.6600000006</v>
      </c>
      <c r="F245" s="49">
        <f>G245-D245</f>
        <v>747705.3500000001</v>
      </c>
      <c r="G245" s="49">
        <f>SUBTOTAL(9,G246:G370)</f>
        <v>1837100.35</v>
      </c>
      <c r="H245" s="73">
        <f>IF(C245&lt;&gt;0,E245/C245,"-")</f>
        <v>1.6927727123617788</v>
      </c>
      <c r="I245" s="73">
        <f>IF(D245&lt;&gt;0,E245/D245,"-")</f>
        <v>2.1139877271329506</v>
      </c>
      <c r="J245"/>
      <c r="K245"/>
      <c r="L245"/>
    </row>
    <row r="246" spans="1:12" s="11" customFormat="1" ht="30" customHeight="1" hidden="1">
      <c r="A246" s="83"/>
      <c r="B246" s="83"/>
      <c r="C246" s="59"/>
      <c r="D246" s="15"/>
      <c r="E246" s="15"/>
      <c r="F246" s="15"/>
      <c r="G246" s="37"/>
      <c r="H246" s="71"/>
      <c r="I246" s="71"/>
      <c r="J246"/>
      <c r="K246"/>
      <c r="L246"/>
    </row>
    <row r="247" spans="1:12" s="11" customFormat="1" ht="18" customHeight="1">
      <c r="A247" s="87" t="s">
        <v>82</v>
      </c>
      <c r="B247" s="87" t="s">
        <v>111</v>
      </c>
      <c r="C247" s="54">
        <f>SUBTOTAL(9,C248:C341)</f>
        <v>837678.3300000001</v>
      </c>
      <c r="D247" s="54">
        <f>SUBTOTAL(9,D248:D341)</f>
        <v>822500</v>
      </c>
      <c r="E247" s="54">
        <f>SUBTOTAL(9,E248:E341)</f>
        <v>1142408.8900000001</v>
      </c>
      <c r="F247" s="54">
        <f>G247-D247</f>
        <v>488450</v>
      </c>
      <c r="G247" s="54">
        <f>SUBTOTAL(9,G248:G341)</f>
        <v>1310950</v>
      </c>
      <c r="H247" s="74">
        <f>IF(C247&lt;&gt;0,E247/C247,"-")</f>
        <v>1.3637799249265528</v>
      </c>
      <c r="I247" s="74">
        <f>IF(D247&lt;&gt;0,E247/D247,"-")</f>
        <v>1.3889469787234043</v>
      </c>
      <c r="J247"/>
      <c r="K247"/>
      <c r="L247"/>
    </row>
    <row r="248" spans="1:12" s="11" customFormat="1" ht="30" customHeight="1" hidden="1">
      <c r="A248" s="83"/>
      <c r="B248" s="83"/>
      <c r="C248" s="59"/>
      <c r="D248" s="16"/>
      <c r="E248" s="16"/>
      <c r="F248" s="16"/>
      <c r="G248" s="37"/>
      <c r="H248" s="71"/>
      <c r="I248" s="71"/>
      <c r="J248"/>
      <c r="K248"/>
      <c r="L248"/>
    </row>
    <row r="249" spans="1:12" s="11" customFormat="1" ht="18" customHeight="1">
      <c r="A249" s="88" t="s">
        <v>0</v>
      </c>
      <c r="B249" s="88" t="s">
        <v>96</v>
      </c>
      <c r="C249" s="55">
        <f>SUBTOTAL(9,C250:C315)</f>
        <v>668419.67</v>
      </c>
      <c r="D249" s="55">
        <f>SUBTOTAL(9,D250:D315)</f>
        <v>749500</v>
      </c>
      <c r="E249" s="55">
        <f>SUBTOTAL(9,E250:E315)</f>
        <v>1016220.6300000001</v>
      </c>
      <c r="F249" s="55">
        <f>G249-D249</f>
        <v>367100</v>
      </c>
      <c r="G249" s="55">
        <f>SUBTOTAL(9,G250:G315)</f>
        <v>1116600</v>
      </c>
      <c r="H249" s="75">
        <f>IF(C249&lt;&gt;0,E249/C249,"-")</f>
        <v>1.5203332211932064</v>
      </c>
      <c r="I249" s="75">
        <f>IF(D249&lt;&gt;0,E249/D249,"-")</f>
        <v>1.3558647498332224</v>
      </c>
      <c r="J249"/>
      <c r="K249"/>
      <c r="L249"/>
    </row>
    <row r="250" spans="1:12" s="11" customFormat="1" ht="30" customHeight="1" hidden="1">
      <c r="A250" s="83"/>
      <c r="B250" s="83"/>
      <c r="C250" s="59"/>
      <c r="D250" s="17"/>
      <c r="E250" s="17"/>
      <c r="F250" s="17"/>
      <c r="G250" s="37"/>
      <c r="H250" s="71"/>
      <c r="I250" s="71"/>
      <c r="J250"/>
      <c r="K250"/>
      <c r="L250"/>
    </row>
    <row r="251" spans="1:12" s="11" customFormat="1" ht="18" customHeight="1">
      <c r="A251" s="89" t="s">
        <v>3</v>
      </c>
      <c r="B251" s="89" t="s">
        <v>101</v>
      </c>
      <c r="C251" s="50">
        <f>SUBTOTAL(9,C252:C266)</f>
        <v>234867.81000000003</v>
      </c>
      <c r="D251" s="50">
        <f>SUBTOTAL(9,D252:D266)</f>
        <v>217500</v>
      </c>
      <c r="E251" s="50">
        <f>SUBTOTAL(9,E252:E266)</f>
        <v>177347.48</v>
      </c>
      <c r="F251" s="50">
        <f>G251-D251</f>
        <v>10000</v>
      </c>
      <c r="G251" s="50">
        <f>SUBTOTAL(9,G252:G266)</f>
        <v>227500</v>
      </c>
      <c r="H251" s="76">
        <f>IF(C251&lt;&gt;0,E251/C251,"-")</f>
        <v>0.755094876560564</v>
      </c>
      <c r="I251" s="76">
        <f>IF(D251&lt;&gt;0,E251/D251,"-")</f>
        <v>0.8153907126436782</v>
      </c>
      <c r="J251"/>
      <c r="K251"/>
      <c r="L251"/>
    </row>
    <row r="252" spans="1:12" s="11" customFormat="1" ht="22.5" customHeight="1" hidden="1">
      <c r="A252" s="83"/>
      <c r="B252" s="83"/>
      <c r="C252" s="59"/>
      <c r="D252" s="17"/>
      <c r="E252" s="17"/>
      <c r="F252" s="17"/>
      <c r="G252" s="17"/>
      <c r="H252" s="77"/>
      <c r="I252" s="77"/>
      <c r="J252"/>
      <c r="K252"/>
      <c r="L252"/>
    </row>
    <row r="253" spans="1:12" s="11" customFormat="1" ht="409.5" customHeight="1" hidden="1">
      <c r="A253" s="90" t="s">
        <v>16</v>
      </c>
      <c r="B253" s="90" t="s">
        <v>103</v>
      </c>
      <c r="C253" s="17">
        <f>SUBTOTAL(9,C254:C257)</f>
        <v>93210.79000000001</v>
      </c>
      <c r="D253" s="17">
        <f>SUBTOTAL(9,D254:D257)</f>
        <v>45000</v>
      </c>
      <c r="E253" s="17">
        <f>SUBTOTAL(9,E254:E257)</f>
        <v>42269.56</v>
      </c>
      <c r="F253" s="17">
        <f>G253-D253</f>
        <v>10000</v>
      </c>
      <c r="G253" s="17">
        <f>SUBTOTAL(9,G254:G257)</f>
        <v>55000</v>
      </c>
      <c r="H253" s="77">
        <f>IF(C253&lt;&gt;0,E253/C253,"-")</f>
        <v>0.4534835505631912</v>
      </c>
      <c r="I253" s="77">
        <f>IF(D253&lt;&gt;0,E253/D253,"-")</f>
        <v>0.9393235555555555</v>
      </c>
      <c r="J253"/>
      <c r="K253"/>
      <c r="L253"/>
    </row>
    <row r="254" spans="1:9" ht="30" customHeight="1" hidden="1">
      <c r="A254" s="10"/>
      <c r="B254" s="10"/>
      <c r="C254" s="60"/>
      <c r="D254" s="38"/>
      <c r="E254" s="38"/>
      <c r="F254" s="38"/>
      <c r="G254" s="39"/>
      <c r="H254" s="78"/>
      <c r="I254" s="78"/>
    </row>
    <row r="255" spans="1:9" ht="15" customHeight="1">
      <c r="A255" s="91" t="s">
        <v>36</v>
      </c>
      <c r="B255" s="91" t="s">
        <v>129</v>
      </c>
      <c r="C255" s="3">
        <v>60817</v>
      </c>
      <c r="D255" s="3">
        <v>0</v>
      </c>
      <c r="E255" s="3">
        <v>8461.49</v>
      </c>
      <c r="F255" s="3">
        <f>G255-D255</f>
        <v>10000</v>
      </c>
      <c r="G255" s="3">
        <v>10000</v>
      </c>
      <c r="H255" s="68">
        <f>IF(C255&lt;&gt;0,0/C255,"-")</f>
        <v>0</v>
      </c>
      <c r="I255" s="68" t="str">
        <f>IF(D255&lt;&gt;0,E255/D255,"-")</f>
        <v>-</v>
      </c>
    </row>
    <row r="256" spans="1:9" ht="15" customHeight="1">
      <c r="A256" s="91" t="s">
        <v>37</v>
      </c>
      <c r="B256" s="91" t="s">
        <v>109</v>
      </c>
      <c r="C256" s="3">
        <v>32393.79</v>
      </c>
      <c r="D256" s="3">
        <v>45000</v>
      </c>
      <c r="E256" s="3">
        <v>33808.07</v>
      </c>
      <c r="F256" s="3">
        <f>G256-D256</f>
        <v>0</v>
      </c>
      <c r="G256" s="3">
        <v>45000</v>
      </c>
      <c r="H256" s="68">
        <f>IF(C256&lt;&gt;0,0/C256,"-")</f>
        <v>0</v>
      </c>
      <c r="I256" s="68">
        <f>IF(D256&lt;&gt;0,E256/D256,"-")</f>
        <v>0.7512904444444445</v>
      </c>
    </row>
    <row r="257" spans="1:9" ht="15" hidden="1">
      <c r="A257" s="10"/>
      <c r="B257" s="10"/>
      <c r="C257" s="60"/>
      <c r="D257" s="3"/>
      <c r="E257" s="3"/>
      <c r="F257" s="3"/>
      <c r="G257" s="3"/>
      <c r="H257" s="68"/>
      <c r="I257" s="68"/>
    </row>
    <row r="258" spans="1:12" s="11" customFormat="1" ht="409.5" customHeight="1" hidden="1">
      <c r="A258" s="90" t="s">
        <v>17</v>
      </c>
      <c r="B258" s="90" t="s">
        <v>107</v>
      </c>
      <c r="C258" s="17">
        <f>SUBTOTAL(9,C259:C261)</f>
        <v>126277.17</v>
      </c>
      <c r="D258" s="17">
        <f>SUBTOTAL(9,D259:D261)</f>
        <v>150000</v>
      </c>
      <c r="E258" s="17">
        <f>SUBTOTAL(9,E259:E261)</f>
        <v>128812.95</v>
      </c>
      <c r="F258" s="17">
        <f>G258-D258</f>
        <v>0</v>
      </c>
      <c r="G258" s="17">
        <f>SUBTOTAL(9,G259:G261)</f>
        <v>150000</v>
      </c>
      <c r="H258" s="77">
        <f>IF(C258&lt;&gt;0,E258/C258,"-")</f>
        <v>1.020081064534468</v>
      </c>
      <c r="I258" s="77">
        <f>IF(D258&lt;&gt;0,E258/D258,"-")</f>
        <v>0.858753</v>
      </c>
      <c r="J258"/>
      <c r="K258"/>
      <c r="L258"/>
    </row>
    <row r="259" spans="1:9" ht="30" customHeight="1" hidden="1">
      <c r="A259" s="10"/>
      <c r="B259" s="10"/>
      <c r="C259" s="60"/>
      <c r="D259" s="38"/>
      <c r="E259" s="38"/>
      <c r="F259" s="38"/>
      <c r="G259" s="39"/>
      <c r="H259" s="78"/>
      <c r="I259" s="78"/>
    </row>
    <row r="260" spans="1:9" ht="15" customHeight="1">
      <c r="A260" s="91" t="s">
        <v>39</v>
      </c>
      <c r="B260" s="91" t="s">
        <v>107</v>
      </c>
      <c r="C260" s="3">
        <v>126277.17</v>
      </c>
      <c r="D260" s="3">
        <v>150000</v>
      </c>
      <c r="E260" s="3">
        <v>128812.95</v>
      </c>
      <c r="F260" s="3">
        <f>G260-D260</f>
        <v>0</v>
      </c>
      <c r="G260" s="3">
        <v>150000</v>
      </c>
      <c r="H260" s="68">
        <f>IF(C260&lt;&gt;0,0/C260,"-")</f>
        <v>0</v>
      </c>
      <c r="I260" s="68">
        <f>IF(D260&lt;&gt;0,E260/D260,"-")</f>
        <v>0.858753</v>
      </c>
    </row>
    <row r="261" spans="1:9" ht="15" hidden="1">
      <c r="A261" s="10"/>
      <c r="B261" s="10"/>
      <c r="C261" s="60"/>
      <c r="D261" s="3"/>
      <c r="E261" s="3"/>
      <c r="F261" s="3"/>
      <c r="G261" s="3"/>
      <c r="H261" s="68"/>
      <c r="I261" s="68"/>
    </row>
    <row r="262" spans="1:12" s="11" customFormat="1" ht="409.5" customHeight="1" hidden="1">
      <c r="A262" s="90" t="s">
        <v>18</v>
      </c>
      <c r="B262" s="90" t="s">
        <v>124</v>
      </c>
      <c r="C262" s="17">
        <f>SUBTOTAL(9,C263:C265)</f>
        <v>15379.85</v>
      </c>
      <c r="D262" s="17">
        <f>SUBTOTAL(9,D263:D265)</f>
        <v>22500</v>
      </c>
      <c r="E262" s="17">
        <f>SUBTOTAL(9,E263:E265)</f>
        <v>6264.97</v>
      </c>
      <c r="F262" s="17">
        <f>G262-D262</f>
        <v>0</v>
      </c>
      <c r="G262" s="17">
        <f>SUBTOTAL(9,G263:G265)</f>
        <v>22500</v>
      </c>
      <c r="H262" s="77">
        <f>IF(C262&lt;&gt;0,E262/C262,"-")</f>
        <v>0.4073492264228845</v>
      </c>
      <c r="I262" s="77">
        <f>IF(D262&lt;&gt;0,E262/D262,"-")</f>
        <v>0.27844311111111114</v>
      </c>
      <c r="J262"/>
      <c r="K262"/>
      <c r="L262"/>
    </row>
    <row r="263" spans="1:9" ht="30" customHeight="1" hidden="1">
      <c r="A263" s="10"/>
      <c r="B263" s="10"/>
      <c r="C263" s="60"/>
      <c r="D263" s="38"/>
      <c r="E263" s="38"/>
      <c r="F263" s="38"/>
      <c r="G263" s="39"/>
      <c r="H263" s="78"/>
      <c r="I263" s="78"/>
    </row>
    <row r="264" spans="1:9" ht="15" customHeight="1">
      <c r="A264" s="91" t="s">
        <v>40</v>
      </c>
      <c r="B264" s="91" t="s">
        <v>132</v>
      </c>
      <c r="C264" s="3">
        <v>15379.85</v>
      </c>
      <c r="D264" s="3">
        <v>22500</v>
      </c>
      <c r="E264" s="3">
        <v>6264.97</v>
      </c>
      <c r="F264" s="3">
        <f>G264-D264</f>
        <v>0</v>
      </c>
      <c r="G264" s="3">
        <v>22500</v>
      </c>
      <c r="H264" s="68">
        <f>IF(C264&lt;&gt;0,0/C264,"-")</f>
        <v>0</v>
      </c>
      <c r="I264" s="68">
        <f>IF(D264&lt;&gt;0,E264/D264,"-")</f>
        <v>0.27844311111111114</v>
      </c>
    </row>
    <row r="265" spans="1:9" ht="15" hidden="1">
      <c r="A265" s="10"/>
      <c r="B265" s="10"/>
      <c r="C265" s="60"/>
      <c r="D265" s="3"/>
      <c r="E265" s="3"/>
      <c r="F265" s="3"/>
      <c r="G265" s="3"/>
      <c r="H265" s="68"/>
      <c r="I265" s="68"/>
    </row>
    <row r="266" spans="1:9" ht="15" hidden="1">
      <c r="A266" s="1"/>
      <c r="B266" s="1"/>
      <c r="C266" s="6"/>
      <c r="D266" s="6"/>
      <c r="E266" s="6"/>
      <c r="F266" s="6"/>
      <c r="G266" s="39"/>
      <c r="H266" s="78"/>
      <c r="I266" s="78"/>
    </row>
    <row r="267" spans="1:12" s="11" customFormat="1" ht="18" customHeight="1">
      <c r="A267" s="89" t="s">
        <v>4</v>
      </c>
      <c r="B267" s="89" t="s">
        <v>98</v>
      </c>
      <c r="C267" s="50">
        <f>SUBTOTAL(9,C268:C306)</f>
        <v>420409.26000000007</v>
      </c>
      <c r="D267" s="50">
        <f>SUBTOTAL(9,D268:D306)</f>
        <v>517000</v>
      </c>
      <c r="E267" s="50">
        <f>SUBTOTAL(9,E268:E306)</f>
        <v>824842.54</v>
      </c>
      <c r="F267" s="50">
        <f>G267-D267</f>
        <v>357000</v>
      </c>
      <c r="G267" s="50">
        <f>SUBTOTAL(9,G268:G306)</f>
        <v>874000</v>
      </c>
      <c r="H267" s="76">
        <f>IF(C267&lt;&gt;0,E267/C267,"-")</f>
        <v>1.9619989816589671</v>
      </c>
      <c r="I267" s="76">
        <f>IF(D267&lt;&gt;0,E267/D267,"-")</f>
        <v>1.5954401160541587</v>
      </c>
      <c r="J267"/>
      <c r="K267"/>
      <c r="L267"/>
    </row>
    <row r="268" spans="1:12" s="11" customFormat="1" ht="22.5" customHeight="1" hidden="1">
      <c r="A268" s="83"/>
      <c r="B268" s="83"/>
      <c r="C268" s="59"/>
      <c r="D268" s="17"/>
      <c r="E268" s="17"/>
      <c r="F268" s="17"/>
      <c r="G268" s="17"/>
      <c r="H268" s="77"/>
      <c r="I268" s="77"/>
      <c r="J268"/>
      <c r="K268"/>
      <c r="L268"/>
    </row>
    <row r="269" spans="1:12" s="11" customFormat="1" ht="409.5" customHeight="1" hidden="1">
      <c r="A269" s="90" t="s">
        <v>19</v>
      </c>
      <c r="B269" s="90" t="s">
        <v>142</v>
      </c>
      <c r="C269" s="17">
        <f>SUBTOTAL(9,C270:C272)</f>
        <v>1244</v>
      </c>
      <c r="D269" s="17">
        <f>SUBTOTAL(9,D270:D272)</f>
        <v>5000</v>
      </c>
      <c r="E269" s="17">
        <f>SUBTOTAL(9,E270:E272)</f>
        <v>1629</v>
      </c>
      <c r="F269" s="17">
        <f>G269-D269</f>
        <v>0</v>
      </c>
      <c r="G269" s="17">
        <f>SUBTOTAL(9,G270:G272)</f>
        <v>5000</v>
      </c>
      <c r="H269" s="77">
        <f>IF(C269&lt;&gt;0,E269/C269,"-")</f>
        <v>1.3094855305466238</v>
      </c>
      <c r="I269" s="77">
        <f>IF(D269&lt;&gt;0,E269/D269,"-")</f>
        <v>0.3258</v>
      </c>
      <c r="J269"/>
      <c r="K269"/>
      <c r="L269"/>
    </row>
    <row r="270" spans="1:9" ht="30" customHeight="1" hidden="1">
      <c r="A270" s="10"/>
      <c r="B270" s="10"/>
      <c r="C270" s="60"/>
      <c r="D270" s="38"/>
      <c r="E270" s="38"/>
      <c r="F270" s="38"/>
      <c r="G270" s="39"/>
      <c r="H270" s="78"/>
      <c r="I270" s="78"/>
    </row>
    <row r="271" spans="1:9" ht="15" customHeight="1">
      <c r="A271" s="91" t="s">
        <v>41</v>
      </c>
      <c r="B271" s="91" t="s">
        <v>125</v>
      </c>
      <c r="C271" s="3">
        <v>1244</v>
      </c>
      <c r="D271" s="3">
        <v>5000</v>
      </c>
      <c r="E271" s="3">
        <v>1629</v>
      </c>
      <c r="F271" s="3">
        <f>G271-D271</f>
        <v>0</v>
      </c>
      <c r="G271" s="3">
        <v>5000</v>
      </c>
      <c r="H271" s="68">
        <f>IF(C271&lt;&gt;0,0/C271,"-")</f>
        <v>0</v>
      </c>
      <c r="I271" s="68">
        <f>IF(D271&lt;&gt;0,E271/D271,"-")</f>
        <v>0.3258</v>
      </c>
    </row>
    <row r="272" spans="1:9" ht="15" hidden="1">
      <c r="A272" s="10"/>
      <c r="B272" s="10"/>
      <c r="C272" s="60"/>
      <c r="D272" s="3"/>
      <c r="E272" s="3"/>
      <c r="F272" s="3"/>
      <c r="G272" s="3"/>
      <c r="H272" s="68"/>
      <c r="I272" s="68"/>
    </row>
    <row r="273" spans="1:12" s="11" customFormat="1" ht="409.5" customHeight="1" hidden="1">
      <c r="A273" s="90" t="s">
        <v>20</v>
      </c>
      <c r="B273" s="90" t="s">
        <v>118</v>
      </c>
      <c r="C273" s="17">
        <f>SUBTOTAL(9,C274:C281)</f>
        <v>164976.27</v>
      </c>
      <c r="D273" s="17">
        <f>SUBTOTAL(9,D274:D281)</f>
        <v>175000</v>
      </c>
      <c r="E273" s="17">
        <f>SUBTOTAL(9,E274:E281)</f>
        <v>364665.81</v>
      </c>
      <c r="F273" s="17">
        <f>G273-D273</f>
        <v>240000</v>
      </c>
      <c r="G273" s="17">
        <f>SUBTOTAL(9,G274:G281)</f>
        <v>415000</v>
      </c>
      <c r="H273" s="77">
        <f>IF(C273&lt;&gt;0,E273/C273,"-")</f>
        <v>2.2104137158634996</v>
      </c>
      <c r="I273" s="77">
        <f>IF(D273&lt;&gt;0,E273/D273,"-")</f>
        <v>2.0838046285714285</v>
      </c>
      <c r="J273"/>
      <c r="K273"/>
      <c r="L273"/>
    </row>
    <row r="274" spans="1:9" ht="30" customHeight="1" hidden="1">
      <c r="A274" s="10"/>
      <c r="B274" s="10"/>
      <c r="C274" s="60"/>
      <c r="D274" s="38"/>
      <c r="E274" s="38"/>
      <c r="F274" s="38"/>
      <c r="G274" s="39"/>
      <c r="H274" s="78"/>
      <c r="I274" s="78"/>
    </row>
    <row r="275" spans="1:9" ht="15.75" customHeight="1">
      <c r="A275" s="96">
        <v>3212</v>
      </c>
      <c r="B275" s="91" t="s">
        <v>183</v>
      </c>
      <c r="C275" s="104">
        <v>2024</v>
      </c>
      <c r="D275">
        <v>0</v>
      </c>
      <c r="E275">
        <v>0</v>
      </c>
      <c r="F275">
        <v>0</v>
      </c>
      <c r="G275" s="98">
        <v>0</v>
      </c>
      <c r="H275" s="78"/>
      <c r="I275" s="78"/>
    </row>
    <row r="276" spans="1:9" ht="15" customHeight="1">
      <c r="A276" s="91" t="s">
        <v>44</v>
      </c>
      <c r="B276" s="91" t="s">
        <v>134</v>
      </c>
      <c r="C276" s="3">
        <v>28309</v>
      </c>
      <c r="D276" s="3">
        <v>20000</v>
      </c>
      <c r="E276" s="3">
        <v>45434.95</v>
      </c>
      <c r="F276" s="3">
        <f>G276-D276</f>
        <v>10000</v>
      </c>
      <c r="G276" s="3">
        <v>30000</v>
      </c>
      <c r="H276" s="68">
        <f>IF(C276&lt;&gt;0,0/C276,"-")</f>
        <v>0</v>
      </c>
      <c r="I276" s="68">
        <f>IF(D276&lt;&gt;0,E276/D276,"-")</f>
        <v>2.2717475</v>
      </c>
    </row>
    <row r="277" spans="1:9" ht="15" customHeight="1">
      <c r="A277" s="91" t="s">
        <v>45</v>
      </c>
      <c r="B277" s="91" t="s">
        <v>85</v>
      </c>
      <c r="C277" s="3">
        <v>98149</v>
      </c>
      <c r="D277" s="3">
        <v>120000</v>
      </c>
      <c r="E277" s="3">
        <v>287007.58</v>
      </c>
      <c r="F277" s="3">
        <f>G277-D277</f>
        <v>230000</v>
      </c>
      <c r="G277" s="3">
        <v>350000</v>
      </c>
      <c r="H277" s="68">
        <f>IF(C277&lt;&gt;0,0/C277,"-")</f>
        <v>0</v>
      </c>
      <c r="I277" s="68">
        <f>IF(D277&lt;&gt;0,E277/D277,"-")</f>
        <v>2.3917298333333337</v>
      </c>
    </row>
    <row r="278" spans="1:9" ht="15" customHeight="1">
      <c r="A278" s="91" t="s">
        <v>46</v>
      </c>
      <c r="B278" s="91" t="s">
        <v>165</v>
      </c>
      <c r="C278" s="3">
        <v>15662</v>
      </c>
      <c r="D278" s="3">
        <v>15000</v>
      </c>
      <c r="E278" s="3">
        <v>22200.8</v>
      </c>
      <c r="F278" s="3">
        <f>G278-D278</f>
        <v>5000</v>
      </c>
      <c r="G278" s="3">
        <v>20000</v>
      </c>
      <c r="H278" s="68">
        <f>IF(C278&lt;&gt;0,0/C278,"-")</f>
        <v>0</v>
      </c>
      <c r="I278" s="68">
        <f>IF(D278&lt;&gt;0,E278/D278,"-")</f>
        <v>1.4800533333333332</v>
      </c>
    </row>
    <row r="279" spans="1:9" ht="15" customHeight="1">
      <c r="A279" s="91" t="s">
        <v>47</v>
      </c>
      <c r="B279" s="91" t="s">
        <v>106</v>
      </c>
      <c r="C279" s="3">
        <v>14790</v>
      </c>
      <c r="D279" s="3">
        <v>10000</v>
      </c>
      <c r="E279" s="3">
        <v>4439.07</v>
      </c>
      <c r="F279" s="3">
        <f>G279-D279</f>
        <v>-5000</v>
      </c>
      <c r="G279" s="3">
        <v>5000</v>
      </c>
      <c r="H279" s="68">
        <f>IF(C279&lt;&gt;0,0/C279,"-")</f>
        <v>0</v>
      </c>
      <c r="I279" s="68">
        <f>IF(D279&lt;&gt;0,E279/D279,"-")</f>
        <v>0.443907</v>
      </c>
    </row>
    <row r="280" spans="1:9" ht="15" customHeight="1">
      <c r="A280" s="91" t="s">
        <v>48</v>
      </c>
      <c r="B280" s="91" t="s">
        <v>151</v>
      </c>
      <c r="C280" s="3">
        <v>6042.27</v>
      </c>
      <c r="D280" s="3">
        <v>10000</v>
      </c>
      <c r="E280" s="3">
        <v>5583.41</v>
      </c>
      <c r="F280" s="3">
        <f>G280-D280</f>
        <v>0</v>
      </c>
      <c r="G280" s="3">
        <v>10000</v>
      </c>
      <c r="H280" s="68">
        <f>IF(C280&lt;&gt;0,0/C280,"-")</f>
        <v>0</v>
      </c>
      <c r="I280" s="68">
        <f>IF(D280&lt;&gt;0,E280/D280,"-")</f>
        <v>0.558341</v>
      </c>
    </row>
    <row r="281" spans="1:9" ht="15" hidden="1">
      <c r="A281" s="10"/>
      <c r="B281" s="10"/>
      <c r="C281" s="60"/>
      <c r="D281" s="3"/>
      <c r="E281" s="3"/>
      <c r="F281" s="3"/>
      <c r="G281" s="3"/>
      <c r="H281" s="68"/>
      <c r="I281" s="68"/>
    </row>
    <row r="282" spans="1:12" s="11" customFormat="1" ht="409.5" customHeight="1" hidden="1">
      <c r="A282" s="90" t="s">
        <v>21</v>
      </c>
      <c r="B282" s="90" t="s">
        <v>93</v>
      </c>
      <c r="C282" s="17">
        <f>SUBTOTAL(9,C283:C293)</f>
        <v>231225.76</v>
      </c>
      <c r="D282" s="17">
        <f>SUBTOTAL(9,D283:D293)</f>
        <v>282000</v>
      </c>
      <c r="E282" s="17">
        <f>SUBTOTAL(9,E283:E293)</f>
        <v>432531.45999999996</v>
      </c>
      <c r="F282" s="17">
        <f>G282-D282</f>
        <v>135000</v>
      </c>
      <c r="G282" s="17">
        <f>SUBTOTAL(9,G283:G293)</f>
        <v>417000</v>
      </c>
      <c r="H282" s="77">
        <f>IF(C282&lt;&gt;0,E282/C282,"-")</f>
        <v>1.8706023930897662</v>
      </c>
      <c r="I282" s="77">
        <f>IF(D282&lt;&gt;0,E282/D282,"-")</f>
        <v>1.5337995035460992</v>
      </c>
      <c r="J282"/>
      <c r="K282"/>
      <c r="L282"/>
    </row>
    <row r="283" spans="1:9" ht="30" customHeight="1" hidden="1">
      <c r="A283" s="10"/>
      <c r="B283" s="10"/>
      <c r="C283" s="60"/>
      <c r="D283" s="38"/>
      <c r="E283" s="38"/>
      <c r="F283" s="38"/>
      <c r="G283" s="39"/>
      <c r="H283" s="78"/>
      <c r="I283" s="78"/>
    </row>
    <row r="284" spans="1:9" ht="15" customHeight="1">
      <c r="A284" s="91" t="s">
        <v>49</v>
      </c>
      <c r="B284" s="91" t="s">
        <v>147</v>
      </c>
      <c r="C284" s="3">
        <v>9838</v>
      </c>
      <c r="D284" s="3">
        <v>15000</v>
      </c>
      <c r="E284" s="3">
        <v>21246.4</v>
      </c>
      <c r="F284" s="3">
        <f aca="true" t="shared" si="4" ref="F284:F292">G284-D284</f>
        <v>0</v>
      </c>
      <c r="G284" s="3">
        <v>15000</v>
      </c>
      <c r="H284" s="68">
        <f aca="true" t="shared" si="5" ref="H284:H292">IF(C284&lt;&gt;0,0/C284,"-")</f>
        <v>0</v>
      </c>
      <c r="I284" s="68">
        <f aca="true" t="shared" si="6" ref="I284:I292">IF(D284&lt;&gt;0,E284/D284,"-")</f>
        <v>1.4164266666666667</v>
      </c>
    </row>
    <row r="285" spans="1:9" ht="15" customHeight="1">
      <c r="A285" s="91" t="s">
        <v>50</v>
      </c>
      <c r="B285" s="91" t="s">
        <v>153</v>
      </c>
      <c r="C285" s="3">
        <v>54705</v>
      </c>
      <c r="D285" s="3">
        <v>40000</v>
      </c>
      <c r="E285" s="3">
        <v>85059.21</v>
      </c>
      <c r="F285" s="3">
        <f t="shared" si="4"/>
        <v>40000</v>
      </c>
      <c r="G285" s="3">
        <v>80000</v>
      </c>
      <c r="H285" s="68">
        <f t="shared" si="5"/>
        <v>0</v>
      </c>
      <c r="I285" s="68">
        <f t="shared" si="6"/>
        <v>2.12648025</v>
      </c>
    </row>
    <row r="286" spans="1:9" ht="15" customHeight="1">
      <c r="A286" s="91" t="s">
        <v>51</v>
      </c>
      <c r="B286" s="91" t="s">
        <v>145</v>
      </c>
      <c r="C286" s="3">
        <v>18097</v>
      </c>
      <c r="D286" s="3">
        <v>50000</v>
      </c>
      <c r="E286" s="3">
        <v>105499.51</v>
      </c>
      <c r="F286" s="3">
        <f t="shared" si="4"/>
        <v>50000</v>
      </c>
      <c r="G286" s="3">
        <v>100000</v>
      </c>
      <c r="H286" s="68">
        <f t="shared" si="5"/>
        <v>0</v>
      </c>
      <c r="I286" s="68">
        <f t="shared" si="6"/>
        <v>2.1099902</v>
      </c>
    </row>
    <row r="287" spans="1:9" ht="15" customHeight="1">
      <c r="A287" s="91" t="s">
        <v>52</v>
      </c>
      <c r="B287" s="91" t="s">
        <v>91</v>
      </c>
      <c r="C287" s="3">
        <v>8012.76</v>
      </c>
      <c r="D287" s="3">
        <v>10000</v>
      </c>
      <c r="E287" s="3">
        <v>17381.73</v>
      </c>
      <c r="F287" s="3">
        <f t="shared" si="4"/>
        <v>5000</v>
      </c>
      <c r="G287" s="3">
        <v>15000</v>
      </c>
      <c r="H287" s="68">
        <f t="shared" si="5"/>
        <v>0</v>
      </c>
      <c r="I287" s="68">
        <f t="shared" si="6"/>
        <v>1.738173</v>
      </c>
    </row>
    <row r="288" spans="1:9" ht="15" customHeight="1">
      <c r="A288" s="96">
        <v>3235</v>
      </c>
      <c r="B288" s="91" t="s">
        <v>176</v>
      </c>
      <c r="C288" s="3">
        <v>614</v>
      </c>
      <c r="D288" s="3">
        <v>0</v>
      </c>
      <c r="E288" s="3">
        <v>920.63</v>
      </c>
      <c r="F288" s="3">
        <v>-920.63</v>
      </c>
      <c r="G288" s="3">
        <v>0</v>
      </c>
      <c r="H288" s="68">
        <f t="shared" si="5"/>
        <v>0</v>
      </c>
      <c r="I288" s="68" t="str">
        <f t="shared" si="6"/>
        <v>-</v>
      </c>
    </row>
    <row r="289" spans="1:9" ht="15" customHeight="1">
      <c r="A289" s="91" t="s">
        <v>53</v>
      </c>
      <c r="B289" s="91" t="s">
        <v>121</v>
      </c>
      <c r="C289" s="3">
        <v>2700</v>
      </c>
      <c r="D289" s="3">
        <v>2000</v>
      </c>
      <c r="E289" s="3">
        <v>6120</v>
      </c>
      <c r="F289" s="3">
        <f t="shared" si="4"/>
        <v>5000</v>
      </c>
      <c r="G289" s="3">
        <v>7000</v>
      </c>
      <c r="H289" s="68">
        <f t="shared" si="5"/>
        <v>0</v>
      </c>
      <c r="I289" s="68">
        <f t="shared" si="6"/>
        <v>3.06</v>
      </c>
    </row>
    <row r="290" spans="1:9" ht="15" customHeight="1">
      <c r="A290" s="91" t="s">
        <v>54</v>
      </c>
      <c r="B290" s="91" t="s">
        <v>112</v>
      </c>
      <c r="C290" s="3">
        <v>3629</v>
      </c>
      <c r="D290" s="3">
        <v>5000</v>
      </c>
      <c r="E290" s="3">
        <v>24823.73</v>
      </c>
      <c r="F290" s="3">
        <f t="shared" si="4"/>
        <v>25000</v>
      </c>
      <c r="G290" s="3">
        <v>30000</v>
      </c>
      <c r="H290" s="68">
        <f t="shared" si="5"/>
        <v>0</v>
      </c>
      <c r="I290" s="68">
        <f t="shared" si="6"/>
        <v>4.964746</v>
      </c>
    </row>
    <row r="291" spans="1:9" ht="15" customHeight="1">
      <c r="A291" s="91" t="s">
        <v>55</v>
      </c>
      <c r="B291" s="91" t="s">
        <v>119</v>
      </c>
      <c r="C291" s="3">
        <v>3173</v>
      </c>
      <c r="D291" s="3">
        <v>10000</v>
      </c>
      <c r="E291" s="3">
        <v>23369.85</v>
      </c>
      <c r="F291" s="3">
        <f t="shared" si="4"/>
        <v>10000</v>
      </c>
      <c r="G291" s="3">
        <v>20000</v>
      </c>
      <c r="H291" s="68">
        <f t="shared" si="5"/>
        <v>0</v>
      </c>
      <c r="I291" s="68">
        <f t="shared" si="6"/>
        <v>2.336985</v>
      </c>
    </row>
    <row r="292" spans="1:9" ht="15" customHeight="1">
      <c r="A292" s="91" t="s">
        <v>56</v>
      </c>
      <c r="B292" s="91" t="s">
        <v>86</v>
      </c>
      <c r="C292" s="3">
        <v>130457</v>
      </c>
      <c r="D292" s="3">
        <v>150000</v>
      </c>
      <c r="E292" s="3">
        <v>148110.4</v>
      </c>
      <c r="F292" s="3">
        <f t="shared" si="4"/>
        <v>0</v>
      </c>
      <c r="G292" s="3">
        <v>150000</v>
      </c>
      <c r="H292" s="68">
        <f t="shared" si="5"/>
        <v>0</v>
      </c>
      <c r="I292" s="68">
        <f t="shared" si="6"/>
        <v>0.9874026666666667</v>
      </c>
    </row>
    <row r="293" spans="1:9" ht="15" hidden="1">
      <c r="A293" s="10"/>
      <c r="B293" s="10"/>
      <c r="C293" s="60"/>
      <c r="D293" s="3"/>
      <c r="E293" s="3"/>
      <c r="F293" s="3"/>
      <c r="G293" s="3"/>
      <c r="H293" s="68"/>
      <c r="I293" s="68"/>
    </row>
    <row r="294" spans="1:12" s="11" customFormat="1" ht="409.5" customHeight="1" hidden="1">
      <c r="A294" s="90" t="s">
        <v>22</v>
      </c>
      <c r="B294" s="90" t="s">
        <v>154</v>
      </c>
      <c r="C294" s="17">
        <f>SUBTOTAL(9,C295:C297)</f>
        <v>4373.03</v>
      </c>
      <c r="D294" s="17">
        <f>SUBTOTAL(9,D295:D297)</f>
        <v>18000</v>
      </c>
      <c r="E294" s="17">
        <f>SUBTOTAL(9,E295:E297)</f>
        <v>0</v>
      </c>
      <c r="F294" s="17">
        <f>G294-D294</f>
        <v>-18000</v>
      </c>
      <c r="G294" s="17">
        <f>SUBTOTAL(9,G295:G297)</f>
        <v>0</v>
      </c>
      <c r="H294" s="77">
        <f>IF(C294&lt;&gt;0,E294/C294,"-")</f>
        <v>0</v>
      </c>
      <c r="I294" s="77">
        <f>IF(D294&lt;&gt;0,E294/D294,"-")</f>
        <v>0</v>
      </c>
      <c r="J294"/>
      <c r="K294"/>
      <c r="L294"/>
    </row>
    <row r="295" spans="1:9" ht="30" customHeight="1" hidden="1">
      <c r="A295" s="10"/>
      <c r="B295" s="10"/>
      <c r="C295" s="60"/>
      <c r="D295" s="38"/>
      <c r="E295" s="38"/>
      <c r="F295" s="38"/>
      <c r="G295" s="39"/>
      <c r="H295" s="78"/>
      <c r="I295" s="78"/>
    </row>
    <row r="296" spans="1:9" ht="15" customHeight="1">
      <c r="A296" s="91" t="s">
        <v>57</v>
      </c>
      <c r="B296" s="91" t="s">
        <v>154</v>
      </c>
      <c r="C296" s="3">
        <v>4373.03</v>
      </c>
      <c r="D296" s="3">
        <v>18000</v>
      </c>
      <c r="E296" s="3">
        <v>0</v>
      </c>
      <c r="F296" s="3">
        <f>G296-D296</f>
        <v>-18000</v>
      </c>
      <c r="G296" s="3"/>
      <c r="H296" s="68">
        <f>IF(C296&lt;&gt;0,0/C296,"-")</f>
        <v>0</v>
      </c>
      <c r="I296" s="68">
        <f>IF(D296&lt;&gt;0,E296/D296,"-")</f>
        <v>0</v>
      </c>
    </row>
    <row r="297" spans="1:9" ht="15" hidden="1">
      <c r="A297" s="10"/>
      <c r="B297" s="10"/>
      <c r="C297" s="60"/>
      <c r="D297" s="3"/>
      <c r="E297" s="3"/>
      <c r="F297" s="3"/>
      <c r="G297" s="3"/>
      <c r="H297" s="68"/>
      <c r="I297" s="68"/>
    </row>
    <row r="298" spans="1:12" s="11" customFormat="1" ht="409.5" customHeight="1" hidden="1">
      <c r="A298" s="90" t="s">
        <v>23</v>
      </c>
      <c r="B298" s="90" t="s">
        <v>126</v>
      </c>
      <c r="C298" s="17">
        <f>SUBTOTAL(9,C299:C305)</f>
        <v>18590.2</v>
      </c>
      <c r="D298" s="17">
        <f>SUBTOTAL(9,D299:D305)</f>
        <v>37000</v>
      </c>
      <c r="E298" s="17">
        <f>SUBTOTAL(9,E299:E305)</f>
        <v>26016.270000000004</v>
      </c>
      <c r="F298" s="17">
        <f>G298-D298</f>
        <v>0</v>
      </c>
      <c r="G298" s="17">
        <f>SUBTOTAL(9,G299:G305)</f>
        <v>37000</v>
      </c>
      <c r="H298" s="77">
        <f>IF(C298&lt;&gt;0,E298/C298,"-")</f>
        <v>1.3994615442544998</v>
      </c>
      <c r="I298" s="77">
        <f>IF(D298&lt;&gt;0,E298/D298,"-")</f>
        <v>0.7031424324324326</v>
      </c>
      <c r="J298"/>
      <c r="K298"/>
      <c r="L298"/>
    </row>
    <row r="299" spans="1:9" ht="30" customHeight="1" hidden="1">
      <c r="A299" s="10"/>
      <c r="B299" s="10"/>
      <c r="C299" s="60"/>
      <c r="D299" s="38"/>
      <c r="E299" s="38"/>
      <c r="F299" s="38"/>
      <c r="G299" s="39"/>
      <c r="H299" s="78"/>
      <c r="I299" s="78"/>
    </row>
    <row r="300" spans="1:9" ht="15" customHeight="1">
      <c r="A300" s="91" t="s">
        <v>58</v>
      </c>
      <c r="B300" s="91" t="s">
        <v>171</v>
      </c>
      <c r="C300" s="3">
        <v>5342.07</v>
      </c>
      <c r="D300" s="3">
        <v>3000</v>
      </c>
      <c r="E300" s="3">
        <v>6914.16</v>
      </c>
      <c r="F300" s="3">
        <f>G300-D300</f>
        <v>2000</v>
      </c>
      <c r="G300" s="3">
        <v>5000</v>
      </c>
      <c r="H300" s="68">
        <f>IF(C300&lt;&gt;0,0/C300,"-")</f>
        <v>0</v>
      </c>
      <c r="I300" s="68">
        <f>IF(D300&lt;&gt;0,E300/D300,"-")</f>
        <v>2.30472</v>
      </c>
    </row>
    <row r="301" spans="1:9" ht="15" customHeight="1">
      <c r="A301" s="91" t="s">
        <v>59</v>
      </c>
      <c r="B301" s="91" t="s">
        <v>94</v>
      </c>
      <c r="C301" s="3">
        <v>7149.51</v>
      </c>
      <c r="D301" s="3">
        <v>5000</v>
      </c>
      <c r="E301" s="3">
        <v>1749.2</v>
      </c>
      <c r="F301" s="3">
        <f>G301-D301</f>
        <v>0</v>
      </c>
      <c r="G301" s="3">
        <v>5000</v>
      </c>
      <c r="H301" s="68">
        <f>IF(C301&lt;&gt;0,0/C301,"-")</f>
        <v>0</v>
      </c>
      <c r="I301" s="68">
        <f>IF(D301&lt;&gt;0,E301/D301,"-")</f>
        <v>0.34984</v>
      </c>
    </row>
    <row r="302" spans="1:9" ht="15" customHeight="1">
      <c r="A302" s="91" t="s">
        <v>60</v>
      </c>
      <c r="B302" s="91" t="s">
        <v>87</v>
      </c>
      <c r="C302" s="3">
        <v>4395.01</v>
      </c>
      <c r="D302" s="3">
        <v>20000</v>
      </c>
      <c r="E302" s="3">
        <v>8931.5</v>
      </c>
      <c r="F302" s="3">
        <f>G302-D302</f>
        <v>-5000</v>
      </c>
      <c r="G302" s="3">
        <v>15000</v>
      </c>
      <c r="H302" s="68">
        <f>IF(C302&lt;&gt;0,0/C302,"-")</f>
        <v>0</v>
      </c>
      <c r="I302" s="68">
        <f>IF(D302&lt;&gt;0,E302/D302,"-")</f>
        <v>0.446575</v>
      </c>
    </row>
    <row r="303" spans="1:9" ht="15" customHeight="1">
      <c r="A303" s="91" t="s">
        <v>62</v>
      </c>
      <c r="B303" s="91" t="s">
        <v>99</v>
      </c>
      <c r="C303" s="3">
        <v>190</v>
      </c>
      <c r="D303" s="3">
        <v>2000</v>
      </c>
      <c r="E303" s="3">
        <v>2084.9</v>
      </c>
      <c r="F303" s="3">
        <f>G303-D303</f>
        <v>0</v>
      </c>
      <c r="G303" s="3">
        <v>2000</v>
      </c>
      <c r="H303" s="68">
        <f>IF(C303&lt;&gt;0,0/C303,"-")</f>
        <v>0</v>
      </c>
      <c r="I303" s="68">
        <f>IF(D303&lt;&gt;0,E303/D303,"-")</f>
        <v>1.04245</v>
      </c>
    </row>
    <row r="304" spans="1:9" ht="15" customHeight="1">
      <c r="A304" s="91" t="s">
        <v>63</v>
      </c>
      <c r="B304" s="91" t="s">
        <v>126</v>
      </c>
      <c r="C304" s="3">
        <v>1513.61</v>
      </c>
      <c r="D304" s="3">
        <v>7000</v>
      </c>
      <c r="E304" s="3">
        <v>6336.51</v>
      </c>
      <c r="F304" s="3">
        <f>G304-D304</f>
        <v>3000</v>
      </c>
      <c r="G304" s="3">
        <v>10000</v>
      </c>
      <c r="H304" s="68">
        <f>IF(C304&lt;&gt;0,0/C304,"-")</f>
        <v>0</v>
      </c>
      <c r="I304" s="68">
        <f>IF(D304&lt;&gt;0,E304/D304,"-")</f>
        <v>0.9052157142857143</v>
      </c>
    </row>
    <row r="305" spans="1:9" ht="15" hidden="1">
      <c r="A305" s="10"/>
      <c r="B305" s="10"/>
      <c r="C305" s="60"/>
      <c r="D305" s="3"/>
      <c r="E305" s="3"/>
      <c r="F305" s="3"/>
      <c r="G305" s="3"/>
      <c r="H305" s="68"/>
      <c r="I305" s="68"/>
    </row>
    <row r="306" spans="1:9" ht="15" hidden="1">
      <c r="A306" s="1"/>
      <c r="B306" s="1"/>
      <c r="C306" s="6"/>
      <c r="D306" s="6"/>
      <c r="E306" s="6"/>
      <c r="F306" s="6"/>
      <c r="G306" s="39"/>
      <c r="H306" s="78"/>
      <c r="I306" s="78"/>
    </row>
    <row r="307" spans="1:12" s="11" customFormat="1" ht="18" customHeight="1">
      <c r="A307" s="89" t="s">
        <v>5</v>
      </c>
      <c r="B307" s="89" t="s">
        <v>97</v>
      </c>
      <c r="C307" s="50">
        <f>SUBTOTAL(9,C308:C314)</f>
        <v>13142.6</v>
      </c>
      <c r="D307" s="50">
        <f>SUBTOTAL(9,D308:D314)</f>
        <v>15000</v>
      </c>
      <c r="E307" s="50">
        <f>SUBTOTAL(9,E308:E314)</f>
        <v>14030.609999999999</v>
      </c>
      <c r="F307" s="50">
        <f>G307-D307</f>
        <v>100</v>
      </c>
      <c r="G307" s="50">
        <f>SUBTOTAL(9,G308:G314)</f>
        <v>15100</v>
      </c>
      <c r="H307" s="76">
        <f>IF(C307&lt;&gt;0,E307/C307,"-")</f>
        <v>1.067567300229787</v>
      </c>
      <c r="I307" s="76">
        <f>IF(D307&lt;&gt;0,E307/D307,"-")</f>
        <v>0.9353739999999999</v>
      </c>
      <c r="J307"/>
      <c r="K307"/>
      <c r="L307"/>
    </row>
    <row r="308" spans="1:12" s="11" customFormat="1" ht="22.5" customHeight="1" hidden="1">
      <c r="A308" s="83"/>
      <c r="B308" s="83"/>
      <c r="C308" s="59"/>
      <c r="D308" s="17"/>
      <c r="E308" s="17"/>
      <c r="F308" s="17"/>
      <c r="G308" s="17"/>
      <c r="H308" s="77"/>
      <c r="I308" s="77"/>
      <c r="J308"/>
      <c r="K308"/>
      <c r="L308"/>
    </row>
    <row r="309" spans="1:12" s="11" customFormat="1" ht="409.5" customHeight="1" hidden="1">
      <c r="A309" s="90" t="s">
        <v>24</v>
      </c>
      <c r="B309" s="90" t="s">
        <v>104</v>
      </c>
      <c r="C309" s="17">
        <f>SUBTOTAL(9,C310:C313)</f>
        <v>13142.6</v>
      </c>
      <c r="D309" s="17">
        <f>SUBTOTAL(9,D310:D313)</f>
        <v>15000</v>
      </c>
      <c r="E309" s="17">
        <f>SUBTOTAL(9,E310:E313)</f>
        <v>14030.609999999999</v>
      </c>
      <c r="F309" s="17">
        <f>G309-D309</f>
        <v>100</v>
      </c>
      <c r="G309" s="17">
        <f>SUBTOTAL(9,G310:G313)</f>
        <v>15100</v>
      </c>
      <c r="H309" s="77">
        <f>IF(C309&lt;&gt;0,E309/C309,"-")</f>
        <v>1.067567300229787</v>
      </c>
      <c r="I309" s="77">
        <f>IF(D309&lt;&gt;0,E309/D309,"-")</f>
        <v>0.9353739999999999</v>
      </c>
      <c r="J309"/>
      <c r="K309"/>
      <c r="L309"/>
    </row>
    <row r="310" spans="1:9" ht="30" customHeight="1" hidden="1">
      <c r="A310" s="10"/>
      <c r="B310" s="10"/>
      <c r="C310" s="60"/>
      <c r="D310" s="38"/>
      <c r="E310" s="38"/>
      <c r="F310" s="38"/>
      <c r="G310" s="39"/>
      <c r="H310" s="78"/>
      <c r="I310" s="78"/>
    </row>
    <row r="311" spans="1:9" ht="15" customHeight="1">
      <c r="A311" s="91" t="s">
        <v>64</v>
      </c>
      <c r="B311" s="91" t="s">
        <v>131</v>
      </c>
      <c r="C311" s="3">
        <v>13142.6</v>
      </c>
      <c r="D311" s="3">
        <v>15000</v>
      </c>
      <c r="E311" s="3">
        <v>14007.55</v>
      </c>
      <c r="F311" s="3">
        <f>G311-D311</f>
        <v>0</v>
      </c>
      <c r="G311" s="3">
        <v>15000</v>
      </c>
      <c r="H311" s="68">
        <f>IF(C311&lt;&gt;0,0/C311,"-")</f>
        <v>0</v>
      </c>
      <c r="I311" s="68">
        <f>IF(D311&lt;&gt;0,E311/D311,"-")</f>
        <v>0.9338366666666666</v>
      </c>
    </row>
    <row r="312" spans="1:9" ht="15" customHeight="1">
      <c r="A312" s="91" t="s">
        <v>65</v>
      </c>
      <c r="B312" s="91" t="s">
        <v>169</v>
      </c>
      <c r="C312" s="3"/>
      <c r="D312" s="3">
        <v>0</v>
      </c>
      <c r="E312" s="3">
        <v>23.06</v>
      </c>
      <c r="F312" s="3">
        <f>G312-D312</f>
        <v>100</v>
      </c>
      <c r="G312" s="3">
        <v>100</v>
      </c>
      <c r="H312" s="68" t="str">
        <f>IF(C312&lt;&gt;0,0/C312,"-")</f>
        <v>-</v>
      </c>
      <c r="I312" s="68" t="str">
        <f>IF(D312&lt;&gt;0,E312/D312,"-")</f>
        <v>-</v>
      </c>
    </row>
    <row r="313" spans="1:9" ht="15" hidden="1">
      <c r="A313" s="10"/>
      <c r="B313" s="10"/>
      <c r="C313" s="60"/>
      <c r="D313" s="3"/>
      <c r="E313" s="3"/>
      <c r="F313" s="3"/>
      <c r="G313" s="3"/>
      <c r="H313" s="68"/>
      <c r="I313" s="68"/>
    </row>
    <row r="314" spans="1:9" ht="15" hidden="1">
      <c r="A314" s="1"/>
      <c r="B314" s="1"/>
      <c r="C314" s="6"/>
      <c r="D314" s="6"/>
      <c r="E314" s="6"/>
      <c r="F314" s="6"/>
      <c r="G314" s="39"/>
      <c r="H314" s="78"/>
      <c r="I314" s="78"/>
    </row>
    <row r="315" spans="1:9" ht="19.5" customHeight="1" hidden="1">
      <c r="A315" s="1"/>
      <c r="B315" s="1"/>
      <c r="C315" s="6"/>
      <c r="D315" s="6"/>
      <c r="E315" s="6"/>
      <c r="F315" s="6"/>
      <c r="G315" s="39"/>
      <c r="H315" s="78"/>
      <c r="I315" s="78"/>
    </row>
    <row r="316" spans="1:12" s="11" customFormat="1" ht="18" customHeight="1">
      <c r="A316" s="88" t="s">
        <v>1</v>
      </c>
      <c r="B316" s="88" t="s">
        <v>128</v>
      </c>
      <c r="C316" s="55">
        <f>SUBTOTAL(9,C317:C340)</f>
        <v>169258.66</v>
      </c>
      <c r="D316" s="55">
        <f>SUBTOTAL(9,D317:D340)</f>
        <v>73000</v>
      </c>
      <c r="E316" s="55">
        <f>SUBTOTAL(9,E317:E340)</f>
        <v>126188.26000000001</v>
      </c>
      <c r="F316" s="55">
        <f>G316-D316</f>
        <v>121350</v>
      </c>
      <c r="G316" s="55">
        <f>SUBTOTAL(9,G317:G340)</f>
        <v>194350</v>
      </c>
      <c r="H316" s="75">
        <f>IF(C316&lt;&gt;0,E316/C316,"-")</f>
        <v>0.7455350290496214</v>
      </c>
      <c r="I316" s="75">
        <f>IF(D316&lt;&gt;0,E316/D316,"-")</f>
        <v>1.7286063013698632</v>
      </c>
      <c r="J316"/>
      <c r="K316"/>
      <c r="L316"/>
    </row>
    <row r="317" spans="1:12" s="11" customFormat="1" ht="30" customHeight="1" hidden="1">
      <c r="A317" s="83"/>
      <c r="B317" s="83"/>
      <c r="C317" s="59"/>
      <c r="D317" s="17"/>
      <c r="E317" s="17"/>
      <c r="F317" s="17"/>
      <c r="G317" s="37"/>
      <c r="H317" s="71"/>
      <c r="I317" s="71"/>
      <c r="J317"/>
      <c r="K317"/>
      <c r="L317"/>
    </row>
    <row r="318" spans="1:12" s="11" customFormat="1" ht="18" customHeight="1">
      <c r="A318" s="89" t="s">
        <v>6</v>
      </c>
      <c r="B318" s="89" t="s">
        <v>135</v>
      </c>
      <c r="C318" s="50">
        <f>SUBTOTAL(9,C319:C331)</f>
        <v>134016.66</v>
      </c>
      <c r="D318" s="50">
        <f>SUBTOTAL(9,D319:D331)</f>
        <v>73000</v>
      </c>
      <c r="E318" s="50">
        <f>SUBTOTAL(9,E319:E331)</f>
        <v>5726.32</v>
      </c>
      <c r="F318" s="50">
        <f>G318-D318</f>
        <v>350</v>
      </c>
      <c r="G318" s="50">
        <f>SUBTOTAL(9,G319:G331)</f>
        <v>73350</v>
      </c>
      <c r="H318" s="76">
        <f>IF(C318&lt;&gt;0,E318/C318,"-")</f>
        <v>0.0427284189891018</v>
      </c>
      <c r="I318" s="76">
        <f>IF(D318&lt;&gt;0,E318/D318,"-")</f>
        <v>0.07844273972602739</v>
      </c>
      <c r="J318"/>
      <c r="K318"/>
      <c r="L318"/>
    </row>
    <row r="319" spans="1:12" s="11" customFormat="1" ht="22.5" customHeight="1" hidden="1">
      <c r="A319" s="83"/>
      <c r="B319" s="83"/>
      <c r="C319" s="59"/>
      <c r="D319" s="17"/>
      <c r="E319" s="17"/>
      <c r="F319" s="17"/>
      <c r="G319" s="17"/>
      <c r="H319" s="77"/>
      <c r="I319" s="77"/>
      <c r="J319"/>
      <c r="K319"/>
      <c r="L319"/>
    </row>
    <row r="320" spans="1:12" s="11" customFormat="1" ht="409.5" customHeight="1" hidden="1">
      <c r="A320" s="90" t="s">
        <v>26</v>
      </c>
      <c r="B320" s="90" t="s">
        <v>100</v>
      </c>
      <c r="C320" s="17">
        <f>SUBTOTAL(9,C321:C325)</f>
        <v>130774.66</v>
      </c>
      <c r="D320" s="17">
        <f>SUBTOTAL(9,D321:D325)</f>
        <v>70000</v>
      </c>
      <c r="E320" s="17">
        <f>SUBTOTAL(9,E321:E325)</f>
        <v>5176.32</v>
      </c>
      <c r="F320" s="17">
        <f>G320-D320</f>
        <v>0</v>
      </c>
      <c r="G320" s="17">
        <f>SUBTOTAL(9,G321:G325)</f>
        <v>70000</v>
      </c>
      <c r="H320" s="77">
        <f>IF(C320&lt;&gt;0,E320/C320,"-")</f>
        <v>0.03958198017872881</v>
      </c>
      <c r="I320" s="77">
        <f>IF(D320&lt;&gt;0,E320/D320,"-")</f>
        <v>0.07394742857142857</v>
      </c>
      <c r="J320"/>
      <c r="K320"/>
      <c r="L320"/>
    </row>
    <row r="321" spans="1:9" ht="30" customHeight="1" hidden="1">
      <c r="A321" s="10"/>
      <c r="B321" s="10"/>
      <c r="C321" s="60"/>
      <c r="D321" s="38"/>
      <c r="E321" s="38"/>
      <c r="F321" s="38"/>
      <c r="G321" s="39"/>
      <c r="H321" s="78"/>
      <c r="I321" s="78"/>
    </row>
    <row r="322" spans="1:9" ht="15" customHeight="1">
      <c r="A322" s="91" t="s">
        <v>67</v>
      </c>
      <c r="B322" s="91" t="s">
        <v>140</v>
      </c>
      <c r="C322" s="3">
        <v>26179.66</v>
      </c>
      <c r="D322" s="3">
        <v>30000</v>
      </c>
      <c r="E322" s="3">
        <v>0</v>
      </c>
      <c r="F322" s="3">
        <f>G322-D322</f>
        <v>0</v>
      </c>
      <c r="G322" s="3">
        <v>30000</v>
      </c>
      <c r="H322" s="68">
        <f>IF(C322&lt;&gt;0,0/C322,"-")</f>
        <v>0</v>
      </c>
      <c r="I322" s="68">
        <f>IF(D322&lt;&gt;0,E322/D322,"-")</f>
        <v>0</v>
      </c>
    </row>
    <row r="323" spans="1:9" ht="15" customHeight="1">
      <c r="A323" s="96">
        <v>4223</v>
      </c>
      <c r="B323" s="91" t="s">
        <v>182</v>
      </c>
      <c r="C323" s="3">
        <v>18212</v>
      </c>
      <c r="D323" s="3"/>
      <c r="E323" s="3"/>
      <c r="F323" s="3"/>
      <c r="G323" s="3"/>
      <c r="H323" s="68"/>
      <c r="I323" s="68"/>
    </row>
    <row r="324" spans="1:9" ht="15" customHeight="1">
      <c r="A324" s="91" t="s">
        <v>68</v>
      </c>
      <c r="B324" s="91" t="s">
        <v>156</v>
      </c>
      <c r="C324" s="3">
        <v>86383</v>
      </c>
      <c r="D324" s="3">
        <v>40000</v>
      </c>
      <c r="E324" s="3">
        <v>5176.32</v>
      </c>
      <c r="F324" s="3">
        <f>G324-D324</f>
        <v>0</v>
      </c>
      <c r="G324" s="3">
        <v>40000</v>
      </c>
      <c r="H324" s="68">
        <f>IF(C324&lt;&gt;0,0/C324,"-")</f>
        <v>0</v>
      </c>
      <c r="I324" s="68">
        <f>IF(D324&lt;&gt;0,E324/D324,"-")</f>
        <v>0.129408</v>
      </c>
    </row>
    <row r="325" spans="1:9" ht="15" hidden="1">
      <c r="A325" s="10"/>
      <c r="B325" s="10"/>
      <c r="C325" s="60"/>
      <c r="D325" s="3"/>
      <c r="E325" s="3"/>
      <c r="F325" s="3"/>
      <c r="G325" s="3"/>
      <c r="H325" s="68"/>
      <c r="I325" s="68"/>
    </row>
    <row r="326" spans="1:12" s="11" customFormat="1" ht="409.5" customHeight="1" hidden="1">
      <c r="A326" s="90" t="s">
        <v>27</v>
      </c>
      <c r="B326" s="90" t="s">
        <v>164</v>
      </c>
      <c r="C326" s="17">
        <f>SUBTOTAL(9,C327:C330)</f>
        <v>3242</v>
      </c>
      <c r="D326" s="17">
        <f>SUBTOTAL(9,D327:D330)</f>
        <v>3000</v>
      </c>
      <c r="E326" s="17">
        <f>SUBTOTAL(9,E327:E330)</f>
        <v>550</v>
      </c>
      <c r="F326" s="17">
        <f>G326-D326</f>
        <v>350</v>
      </c>
      <c r="G326" s="17">
        <f>SUBTOTAL(9,G327:G330)</f>
        <v>3350</v>
      </c>
      <c r="H326" s="77">
        <f>IF(C326&lt;&gt;0,E326/C326,"-")</f>
        <v>0.16964836520666254</v>
      </c>
      <c r="I326" s="77">
        <f>IF(D326&lt;&gt;0,E326/D326,"-")</f>
        <v>0.18333333333333332</v>
      </c>
      <c r="J326"/>
      <c r="K326"/>
      <c r="L326"/>
    </row>
    <row r="327" spans="1:9" ht="30" customHeight="1" hidden="1">
      <c r="A327" s="10"/>
      <c r="B327" s="10"/>
      <c r="C327" s="60"/>
      <c r="D327" s="38"/>
      <c r="E327" s="38"/>
      <c r="F327" s="38"/>
      <c r="G327" s="39"/>
      <c r="H327" s="78"/>
      <c r="I327" s="78"/>
    </row>
    <row r="328" spans="1:9" ht="15" customHeight="1">
      <c r="A328" s="91" t="s">
        <v>69</v>
      </c>
      <c r="B328" s="91" t="s">
        <v>81</v>
      </c>
      <c r="C328" s="3">
        <v>2322</v>
      </c>
      <c r="D328" s="3">
        <v>3000</v>
      </c>
      <c r="E328" s="3">
        <v>200</v>
      </c>
      <c r="F328" s="3">
        <f>G328-D328</f>
        <v>0</v>
      </c>
      <c r="G328" s="3">
        <v>3000</v>
      </c>
      <c r="H328" s="68">
        <f>IF(C328&lt;&gt;0,0/C328,"-")</f>
        <v>0</v>
      </c>
      <c r="I328" s="68">
        <f>IF(D328&lt;&gt;0,E328/D328,"-")</f>
        <v>0.06666666666666667</v>
      </c>
    </row>
    <row r="329" spans="1:9" ht="15" customHeight="1">
      <c r="A329" s="91" t="s">
        <v>70</v>
      </c>
      <c r="B329" s="91" t="s">
        <v>160</v>
      </c>
      <c r="C329" s="3">
        <v>920</v>
      </c>
      <c r="D329" s="3">
        <v>0</v>
      </c>
      <c r="E329" s="3">
        <v>350</v>
      </c>
      <c r="F329" s="3">
        <f>G329-D329</f>
        <v>350</v>
      </c>
      <c r="G329" s="3">
        <v>350</v>
      </c>
      <c r="H329" s="68">
        <f>IF(C329&lt;&gt;0,0/C329,"-")</f>
        <v>0</v>
      </c>
      <c r="I329" s="68" t="str">
        <f>IF(D329&lt;&gt;0,E329/D329,"-")</f>
        <v>-</v>
      </c>
    </row>
    <row r="330" spans="1:9" ht="15" hidden="1">
      <c r="A330" s="10"/>
      <c r="B330" s="10"/>
      <c r="C330" s="60"/>
      <c r="D330" s="3"/>
      <c r="E330" s="3"/>
      <c r="F330" s="3"/>
      <c r="G330" s="3"/>
      <c r="H330" s="68"/>
      <c r="I330" s="68"/>
    </row>
    <row r="331" spans="1:9" ht="15" hidden="1">
      <c r="A331" s="1"/>
      <c r="B331" s="1"/>
      <c r="C331" s="6"/>
      <c r="D331" s="6"/>
      <c r="E331" s="6"/>
      <c r="F331" s="6"/>
      <c r="G331" s="39"/>
      <c r="H331" s="78"/>
      <c r="I331" s="78"/>
    </row>
    <row r="332" spans="1:9" ht="15">
      <c r="A332" s="25">
        <v>4262</v>
      </c>
      <c r="B332" s="97" t="s">
        <v>184</v>
      </c>
      <c r="C332" s="3">
        <v>35242</v>
      </c>
      <c r="D332" s="3">
        <v>0</v>
      </c>
      <c r="E332" s="3">
        <v>0</v>
      </c>
      <c r="F332" s="3">
        <v>0</v>
      </c>
      <c r="G332" s="98">
        <v>0</v>
      </c>
      <c r="H332" s="78"/>
      <c r="I332" s="78"/>
    </row>
    <row r="333" spans="1:12" s="11" customFormat="1" ht="18" customHeight="1">
      <c r="A333" s="89" t="s">
        <v>8</v>
      </c>
      <c r="B333" s="89" t="s">
        <v>141</v>
      </c>
      <c r="C333" s="50">
        <f>SUBTOTAL(9,C334:C339)</f>
        <v>0</v>
      </c>
      <c r="D333" s="50">
        <f>SUBTOTAL(9,D334:D339)</f>
        <v>0</v>
      </c>
      <c r="E333" s="50">
        <f>SUBTOTAL(9,E334:E339)</f>
        <v>120461.94</v>
      </c>
      <c r="F333" s="50">
        <f>G333-D333</f>
        <v>121000</v>
      </c>
      <c r="G333" s="50">
        <f>SUBTOTAL(9,G334:G339)</f>
        <v>121000</v>
      </c>
      <c r="H333" s="76" t="str">
        <f>IF(C333&lt;&gt;0,E333/C333,"-")</f>
        <v>-</v>
      </c>
      <c r="I333" s="76" t="str">
        <f>IF(D333&lt;&gt;0,E333/D333,"-")</f>
        <v>-</v>
      </c>
      <c r="J333"/>
      <c r="K333"/>
      <c r="L333"/>
    </row>
    <row r="334" spans="1:12" s="11" customFormat="1" ht="22.5" customHeight="1" hidden="1">
      <c r="A334" s="83"/>
      <c r="B334" s="83"/>
      <c r="C334" s="59"/>
      <c r="D334" s="17"/>
      <c r="E334" s="17"/>
      <c r="F334" s="17"/>
      <c r="G334" s="17"/>
      <c r="H334" s="77"/>
      <c r="I334" s="77"/>
      <c r="J334"/>
      <c r="K334"/>
      <c r="L334"/>
    </row>
    <row r="335" spans="1:12" s="11" customFormat="1" ht="409.5" customHeight="1" hidden="1">
      <c r="A335" s="90" t="s">
        <v>28</v>
      </c>
      <c r="B335" s="90" t="s">
        <v>152</v>
      </c>
      <c r="C335" s="17">
        <f>SUBTOTAL(9,C336:C338)</f>
        <v>0</v>
      </c>
      <c r="D335" s="17">
        <f>SUBTOTAL(9,D336:D338)</f>
        <v>0</v>
      </c>
      <c r="E335" s="17">
        <f>SUBTOTAL(9,E336:E338)</f>
        <v>120461.94</v>
      </c>
      <c r="F335" s="17">
        <f>G335-D335</f>
        <v>121000</v>
      </c>
      <c r="G335" s="17">
        <f>SUBTOTAL(9,G336:G338)</f>
        <v>121000</v>
      </c>
      <c r="H335" s="77" t="str">
        <f>IF(C335&lt;&gt;0,E335/C335,"-")</f>
        <v>-</v>
      </c>
      <c r="I335" s="77" t="str">
        <f>IF(D335&lt;&gt;0,E335/D335,"-")</f>
        <v>-</v>
      </c>
      <c r="J335"/>
      <c r="K335"/>
      <c r="L335"/>
    </row>
    <row r="336" spans="1:9" ht="30" customHeight="1" hidden="1">
      <c r="A336" s="10"/>
      <c r="B336" s="10"/>
      <c r="C336" s="60"/>
      <c r="D336" s="38"/>
      <c r="E336" s="38"/>
      <c r="F336" s="38"/>
      <c r="G336" s="39"/>
      <c r="H336" s="78"/>
      <c r="I336" s="78"/>
    </row>
    <row r="337" spans="1:9" ht="15" customHeight="1">
      <c r="A337" s="91" t="s">
        <v>71</v>
      </c>
      <c r="B337" s="91" t="s">
        <v>152</v>
      </c>
      <c r="C337" s="3"/>
      <c r="D337" s="3">
        <v>0</v>
      </c>
      <c r="E337" s="3">
        <v>120461.94</v>
      </c>
      <c r="F337" s="3">
        <f>G337-D337</f>
        <v>121000</v>
      </c>
      <c r="G337" s="3">
        <v>121000</v>
      </c>
      <c r="H337" s="68" t="str">
        <f>IF(C337&lt;&gt;0,0/C337,"-")</f>
        <v>-</v>
      </c>
      <c r="I337" s="68" t="str">
        <f>IF(D337&lt;&gt;0,E337/D337,"-")</f>
        <v>-</v>
      </c>
    </row>
    <row r="338" spans="1:9" ht="15" hidden="1">
      <c r="A338" s="10"/>
      <c r="B338" s="10"/>
      <c r="C338" s="60"/>
      <c r="D338" s="3"/>
      <c r="E338" s="3"/>
      <c r="F338" s="3"/>
      <c r="G338" s="3"/>
      <c r="H338" s="68"/>
      <c r="I338" s="68"/>
    </row>
    <row r="339" spans="1:9" ht="15" hidden="1">
      <c r="A339" s="1"/>
      <c r="B339" s="1"/>
      <c r="C339" s="6"/>
      <c r="D339" s="6"/>
      <c r="E339" s="6"/>
      <c r="F339" s="6"/>
      <c r="G339" s="39"/>
      <c r="H339" s="78"/>
      <c r="I339" s="78"/>
    </row>
    <row r="340" spans="1:9" ht="19.5" customHeight="1" hidden="1">
      <c r="A340" s="1"/>
      <c r="B340" s="1"/>
      <c r="C340" s="6"/>
      <c r="D340" s="6"/>
      <c r="E340" s="6"/>
      <c r="F340" s="6"/>
      <c r="G340" s="39"/>
      <c r="H340" s="78"/>
      <c r="I340" s="78"/>
    </row>
    <row r="341" spans="1:9" ht="19.5" customHeight="1" hidden="1">
      <c r="A341" s="1"/>
      <c r="B341" s="1"/>
      <c r="C341" s="6"/>
      <c r="D341" s="6"/>
      <c r="E341" s="6"/>
      <c r="F341" s="6"/>
      <c r="G341" s="39"/>
      <c r="H341" s="78"/>
      <c r="I341" s="78"/>
    </row>
    <row r="342" spans="1:12" s="11" customFormat="1" ht="18" customHeight="1">
      <c r="A342" s="87" t="s">
        <v>83</v>
      </c>
      <c r="B342" s="87" t="s">
        <v>130</v>
      </c>
      <c r="C342" s="54">
        <f>SUBTOTAL(9,C343:C369)</f>
        <v>522792.36</v>
      </c>
      <c r="D342" s="54">
        <f>SUBTOTAL(9,D343:D369)</f>
        <v>266895</v>
      </c>
      <c r="E342" s="54">
        <f>SUBTOTAL(9,E343:E369)</f>
        <v>1160558.77</v>
      </c>
      <c r="F342" s="54">
        <f>G342-D342</f>
        <v>259255.34999999998</v>
      </c>
      <c r="G342" s="54">
        <f>SUBTOTAL(9,G343:G369)</f>
        <v>526150.35</v>
      </c>
      <c r="H342" s="74">
        <f>IF(C342&lt;&gt;0,E342/C342,"-")</f>
        <v>2.2199229728605827</v>
      </c>
      <c r="I342" s="74">
        <f>IF(D342&lt;&gt;0,E342/D342,"-")</f>
        <v>4.348372093894603</v>
      </c>
      <c r="J342"/>
      <c r="K342"/>
      <c r="L342"/>
    </row>
    <row r="343" spans="1:12" s="11" customFormat="1" ht="30" customHeight="1" hidden="1">
      <c r="A343" s="83"/>
      <c r="B343" s="83"/>
      <c r="C343" s="59"/>
      <c r="D343" s="16"/>
      <c r="E343" s="16"/>
      <c r="F343" s="16"/>
      <c r="G343" s="37"/>
      <c r="H343" s="71"/>
      <c r="I343" s="71"/>
      <c r="J343"/>
      <c r="K343"/>
      <c r="L343"/>
    </row>
    <row r="344" spans="1:12" s="11" customFormat="1" ht="18" customHeight="1">
      <c r="A344" s="88" t="s">
        <v>0</v>
      </c>
      <c r="B344" s="88" t="s">
        <v>96</v>
      </c>
      <c r="C344" s="55">
        <f>SUBTOTAL(9,C345:C354)</f>
        <v>0</v>
      </c>
      <c r="D344" s="55">
        <f>SUBTOTAL(9,D345:D354)</f>
        <v>61597</v>
      </c>
      <c r="E344" s="55">
        <f>SUBTOTAL(9,E345:E354)</f>
        <v>13780.07</v>
      </c>
      <c r="F344" s="55">
        <f>G344-D344</f>
        <v>0</v>
      </c>
      <c r="G344" s="55">
        <f>SUBTOTAL(9,G345:G354)</f>
        <v>61597</v>
      </c>
      <c r="H344" s="75" t="str">
        <f>IF(C344&lt;&gt;0,E344/C344,"-")</f>
        <v>-</v>
      </c>
      <c r="I344" s="75">
        <f>IF(D344&lt;&gt;0,E344/D344,"-")</f>
        <v>0.22371333019465234</v>
      </c>
      <c r="J344"/>
      <c r="K344"/>
      <c r="L344"/>
    </row>
    <row r="345" spans="1:12" s="11" customFormat="1" ht="30" customHeight="1" hidden="1">
      <c r="A345" s="83"/>
      <c r="B345" s="83"/>
      <c r="C345" s="59"/>
      <c r="D345" s="17"/>
      <c r="E345" s="17"/>
      <c r="F345" s="17"/>
      <c r="G345" s="37"/>
      <c r="H345" s="71"/>
      <c r="I345" s="71"/>
      <c r="J345"/>
      <c r="K345"/>
      <c r="L345"/>
    </row>
    <row r="346" spans="1:12" s="11" customFormat="1" ht="18" customHeight="1">
      <c r="A346" s="89" t="s">
        <v>4</v>
      </c>
      <c r="B346" s="89" t="s">
        <v>98</v>
      </c>
      <c r="C346" s="50">
        <f>SUBTOTAL(9,C347:C353)</f>
        <v>0</v>
      </c>
      <c r="D346" s="50">
        <f>SUBTOTAL(9,D347:D353)</f>
        <v>61597</v>
      </c>
      <c r="E346" s="50">
        <f>SUBTOTAL(9,E347:E353)</f>
        <v>13780.07</v>
      </c>
      <c r="F346" s="50">
        <f>G346-D346</f>
        <v>0</v>
      </c>
      <c r="G346" s="50">
        <f>SUBTOTAL(9,G347:G353)</f>
        <v>61597</v>
      </c>
      <c r="H346" s="76" t="str">
        <f>IF(C346&lt;&gt;0,E346/C346,"-")</f>
        <v>-</v>
      </c>
      <c r="I346" s="76">
        <f>IF(D346&lt;&gt;0,E346/D346,"-")</f>
        <v>0.22371333019465234</v>
      </c>
      <c r="J346"/>
      <c r="K346"/>
      <c r="L346"/>
    </row>
    <row r="347" spans="1:12" s="11" customFormat="1" ht="22.5" customHeight="1" hidden="1">
      <c r="A347" s="83"/>
      <c r="B347" s="83"/>
      <c r="C347" s="59"/>
      <c r="D347" s="17"/>
      <c r="E347" s="17"/>
      <c r="F347" s="17"/>
      <c r="G347" s="17"/>
      <c r="H347" s="77"/>
      <c r="I347" s="77"/>
      <c r="J347"/>
      <c r="K347"/>
      <c r="L347"/>
    </row>
    <row r="348" spans="1:12" s="11" customFormat="1" ht="409.5" customHeight="1" hidden="1">
      <c r="A348" s="90" t="s">
        <v>21</v>
      </c>
      <c r="B348" s="90" t="s">
        <v>93</v>
      </c>
      <c r="C348" s="17">
        <f>SUBTOTAL(9,C349:C352)</f>
        <v>0</v>
      </c>
      <c r="D348" s="17">
        <f>SUBTOTAL(9,D349:D352)</f>
        <v>61597</v>
      </c>
      <c r="E348" s="17">
        <f>SUBTOTAL(9,E349:E352)</f>
        <v>13780.07</v>
      </c>
      <c r="F348" s="17">
        <f>G348-D348</f>
        <v>0</v>
      </c>
      <c r="G348" s="17">
        <f>SUBTOTAL(9,G349:G352)</f>
        <v>61597</v>
      </c>
      <c r="H348" s="77" t="str">
        <f>IF(C348&lt;&gt;0,E348/C348,"-")</f>
        <v>-</v>
      </c>
      <c r="I348" s="77">
        <f>IF(D348&lt;&gt;0,E348/D348,"-")</f>
        <v>0.22371333019465234</v>
      </c>
      <c r="J348"/>
      <c r="K348"/>
      <c r="L348"/>
    </row>
    <row r="349" spans="1:9" ht="30" customHeight="1" hidden="1">
      <c r="A349" s="10"/>
      <c r="B349" s="10"/>
      <c r="C349" s="60"/>
      <c r="D349" s="38"/>
      <c r="E349" s="38"/>
      <c r="F349" s="38"/>
      <c r="G349" s="39"/>
      <c r="H349" s="78"/>
      <c r="I349" s="78"/>
    </row>
    <row r="350" spans="1:9" ht="15" customHeight="1">
      <c r="A350" s="91" t="s">
        <v>50</v>
      </c>
      <c r="B350" s="91" t="s">
        <v>153</v>
      </c>
      <c r="C350" s="3">
        <v>0</v>
      </c>
      <c r="D350" s="3">
        <v>50000</v>
      </c>
      <c r="E350" s="3">
        <v>0</v>
      </c>
      <c r="F350" s="3">
        <f>G350-D350</f>
        <v>0</v>
      </c>
      <c r="G350" s="3">
        <v>50000</v>
      </c>
      <c r="H350" s="68" t="str">
        <f>IF(C350&lt;&gt;0,0/C350,"-")</f>
        <v>-</v>
      </c>
      <c r="I350" s="68">
        <f>IF(D350&lt;&gt;0,E350/D350,"-")</f>
        <v>0</v>
      </c>
    </row>
    <row r="351" spans="1:9" ht="15" customHeight="1">
      <c r="A351" s="91" t="s">
        <v>54</v>
      </c>
      <c r="B351" s="91" t="s">
        <v>112</v>
      </c>
      <c r="C351" s="3">
        <v>0</v>
      </c>
      <c r="D351" s="3">
        <v>11597</v>
      </c>
      <c r="E351" s="3">
        <v>13780.07</v>
      </c>
      <c r="F351" s="3">
        <f>G351-D351</f>
        <v>0</v>
      </c>
      <c r="G351" s="3">
        <v>11597</v>
      </c>
      <c r="H351" s="68" t="str">
        <f>IF(C351&lt;&gt;0,0/C351,"-")</f>
        <v>-</v>
      </c>
      <c r="I351" s="68">
        <f>IF(D351&lt;&gt;0,E351/D351,"-")</f>
        <v>1.1882443735448822</v>
      </c>
    </row>
    <row r="352" spans="1:9" ht="15" hidden="1">
      <c r="A352" s="10"/>
      <c r="B352" s="10"/>
      <c r="C352" s="60"/>
      <c r="D352" s="3"/>
      <c r="E352" s="3"/>
      <c r="F352" s="3"/>
      <c r="G352" s="3"/>
      <c r="H352" s="68"/>
      <c r="I352" s="68"/>
    </row>
    <row r="353" spans="1:9" ht="15" hidden="1">
      <c r="A353" s="1"/>
      <c r="B353" s="1"/>
      <c r="C353" s="6"/>
      <c r="D353" s="6"/>
      <c r="E353" s="6"/>
      <c r="F353" s="6"/>
      <c r="G353" s="39"/>
      <c r="H353" s="78"/>
      <c r="I353" s="78"/>
    </row>
    <row r="354" spans="1:9" ht="19.5" customHeight="1" hidden="1">
      <c r="A354" s="1"/>
      <c r="B354" s="1"/>
      <c r="C354" s="6"/>
      <c r="D354" s="6"/>
      <c r="E354" s="6"/>
      <c r="F354" s="6"/>
      <c r="G354" s="39"/>
      <c r="H354" s="78"/>
      <c r="I354" s="78"/>
    </row>
    <row r="355" spans="1:12" s="11" customFormat="1" ht="18" customHeight="1">
      <c r="A355" s="88" t="s">
        <v>1</v>
      </c>
      <c r="B355" s="88" t="s">
        <v>128</v>
      </c>
      <c r="C355" s="55">
        <f>SUBTOTAL(9,C356:C368)</f>
        <v>522792.36</v>
      </c>
      <c r="D355" s="55">
        <f>SUBTOTAL(9,D356:D368)</f>
        <v>205298</v>
      </c>
      <c r="E355" s="55">
        <f>SUBTOTAL(9,E356:E368)</f>
        <v>1146778.7</v>
      </c>
      <c r="F355" s="55">
        <f>G355-D355</f>
        <v>259255.34999999998</v>
      </c>
      <c r="G355" s="55">
        <f>SUBTOTAL(9,G356:G368)</f>
        <v>464553.35</v>
      </c>
      <c r="H355" s="75">
        <f>IF(C355&lt;&gt;0,E355/C355,"-")</f>
        <v>2.193564381851334</v>
      </c>
      <c r="I355" s="75">
        <f>IF(D355&lt;&gt;0,E355/D355,"-")</f>
        <v>5.585922415220801</v>
      </c>
      <c r="J355"/>
      <c r="K355"/>
      <c r="L355"/>
    </row>
    <row r="356" spans="1:12" s="11" customFormat="1" ht="30" customHeight="1" hidden="1">
      <c r="A356" s="83"/>
      <c r="B356" s="83"/>
      <c r="C356" s="59"/>
      <c r="D356" s="17"/>
      <c r="E356" s="17"/>
      <c r="F356" s="17"/>
      <c r="G356" s="37"/>
      <c r="H356" s="71"/>
      <c r="I356" s="71"/>
      <c r="J356"/>
      <c r="K356"/>
      <c r="L356"/>
    </row>
    <row r="357" spans="1:12" s="11" customFormat="1" ht="18" customHeight="1">
      <c r="A357" s="89" t="s">
        <v>6</v>
      </c>
      <c r="B357" s="89" t="s">
        <v>135</v>
      </c>
      <c r="C357" s="50">
        <f>SUBTOTAL(9,C358:C367)</f>
        <v>522792.36</v>
      </c>
      <c r="D357" s="50">
        <f>SUBTOTAL(9,D358:D367)</f>
        <v>205298</v>
      </c>
      <c r="E357" s="50">
        <f>SUBTOTAL(9,E358:E367)</f>
        <v>1146778.7</v>
      </c>
      <c r="F357" s="50">
        <f>G357-D357</f>
        <v>259255.34999999998</v>
      </c>
      <c r="G357" s="50">
        <f>SUBTOTAL(9,G358:G367)</f>
        <v>464553.35</v>
      </c>
      <c r="H357" s="76">
        <f>IF(C357&lt;&gt;0,E357/C357,"-")</f>
        <v>2.193564381851334</v>
      </c>
      <c r="I357" s="76">
        <f>IF(D357&lt;&gt;0,E357/D357,"-")</f>
        <v>5.585922415220801</v>
      </c>
      <c r="J357"/>
      <c r="K357"/>
      <c r="L357"/>
    </row>
    <row r="358" spans="1:12" s="11" customFormat="1" ht="22.5" customHeight="1" hidden="1">
      <c r="A358" s="83"/>
      <c r="B358" s="83"/>
      <c r="C358" s="59"/>
      <c r="D358" s="17"/>
      <c r="E358" s="17"/>
      <c r="F358" s="17"/>
      <c r="G358" s="17"/>
      <c r="H358" s="77"/>
      <c r="I358" s="77"/>
      <c r="J358"/>
      <c r="K358"/>
      <c r="L358"/>
    </row>
    <row r="359" spans="1:12" s="11" customFormat="1" ht="409.5" customHeight="1" hidden="1">
      <c r="A359" s="90" t="s">
        <v>25</v>
      </c>
      <c r="B359" s="90" t="s">
        <v>127</v>
      </c>
      <c r="C359" s="17">
        <f>SUBTOTAL(9,C360:C362)</f>
        <v>522792.36</v>
      </c>
      <c r="D359" s="17">
        <f>SUBTOTAL(9,D360:D362)</f>
        <v>188338</v>
      </c>
      <c r="E359" s="17">
        <f>SUBTOTAL(9,E360:E362)</f>
        <v>1127146.27</v>
      </c>
      <c r="F359" s="17">
        <f>G359-D359</f>
        <v>259255.34999999998</v>
      </c>
      <c r="G359" s="17">
        <f>SUBTOTAL(9,G360:G362)</f>
        <v>447593.35</v>
      </c>
      <c r="H359" s="77">
        <f>IF(C359&lt;&gt;0,E359/C359,"-")</f>
        <v>2.156011365583078</v>
      </c>
      <c r="I359" s="77">
        <f>IF(D359&lt;&gt;0,E359/D359,"-")</f>
        <v>5.984699157896973</v>
      </c>
      <c r="J359"/>
      <c r="K359"/>
      <c r="L359"/>
    </row>
    <row r="360" spans="1:9" ht="30" customHeight="1" hidden="1">
      <c r="A360" s="10"/>
      <c r="B360" s="10"/>
      <c r="C360" s="60"/>
      <c r="D360" s="38"/>
      <c r="E360" s="38"/>
      <c r="F360" s="38"/>
      <c r="G360" s="39"/>
      <c r="H360" s="78"/>
      <c r="I360" s="78"/>
    </row>
    <row r="361" spans="1:9" ht="15" customHeight="1">
      <c r="A361" s="91" t="s">
        <v>66</v>
      </c>
      <c r="B361" s="91" t="s">
        <v>138</v>
      </c>
      <c r="C361" s="3">
        <v>522792.36</v>
      </c>
      <c r="D361" s="3">
        <v>188338</v>
      </c>
      <c r="E361" s="3">
        <v>1127146.27</v>
      </c>
      <c r="F361" s="3">
        <f>G361-D361</f>
        <v>259255.34999999998</v>
      </c>
      <c r="G361" s="3">
        <v>447593.35</v>
      </c>
      <c r="H361" s="68">
        <f>IF(C361&lt;&gt;0,0/C361,"-")</f>
        <v>0</v>
      </c>
      <c r="I361" s="68">
        <f>IF(D361&lt;&gt;0,E361/D361,"-")</f>
        <v>5.984699157896973</v>
      </c>
    </row>
    <row r="362" spans="1:9" ht="15" hidden="1">
      <c r="A362" s="10"/>
      <c r="B362" s="10"/>
      <c r="C362" s="60"/>
      <c r="D362" s="3"/>
      <c r="E362" s="3"/>
      <c r="F362" s="3"/>
      <c r="G362" s="3"/>
      <c r="H362" s="68"/>
      <c r="I362" s="68"/>
    </row>
    <row r="363" spans="1:12" s="11" customFormat="1" ht="409.5" customHeight="1" hidden="1">
      <c r="A363" s="90" t="s">
        <v>26</v>
      </c>
      <c r="B363" s="90" t="s">
        <v>100</v>
      </c>
      <c r="C363" s="17">
        <f>SUBTOTAL(9,C364:C366)</f>
        <v>0</v>
      </c>
      <c r="D363" s="17">
        <f>SUBTOTAL(9,D364:D366)</f>
        <v>16960</v>
      </c>
      <c r="E363" s="17">
        <f>SUBTOTAL(9,E364:E366)</f>
        <v>19632.43</v>
      </c>
      <c r="F363" s="17">
        <f>G363-D363</f>
        <v>0</v>
      </c>
      <c r="G363" s="17">
        <f>SUBTOTAL(9,G364:G366)</f>
        <v>16960</v>
      </c>
      <c r="H363" s="77" t="str">
        <f>IF(C363&lt;&gt;0,E363/C363,"-")</f>
        <v>-</v>
      </c>
      <c r="I363" s="77">
        <f>IF(D363&lt;&gt;0,E363/D363,"-")</f>
        <v>1.1575725235849057</v>
      </c>
      <c r="J363"/>
      <c r="K363"/>
      <c r="L363"/>
    </row>
    <row r="364" spans="1:9" ht="30" customHeight="1" hidden="1">
      <c r="A364" s="10"/>
      <c r="B364" s="10"/>
      <c r="C364" s="60"/>
      <c r="D364" s="38"/>
      <c r="E364" s="38"/>
      <c r="F364" s="38"/>
      <c r="G364" s="39"/>
      <c r="H364" s="78"/>
      <c r="I364" s="78"/>
    </row>
    <row r="365" spans="1:9" ht="15" customHeight="1">
      <c r="A365" s="91" t="s">
        <v>67</v>
      </c>
      <c r="B365" s="91" t="s">
        <v>140</v>
      </c>
      <c r="C365" s="3">
        <v>0</v>
      </c>
      <c r="D365" s="3">
        <v>16960</v>
      </c>
      <c r="E365" s="3">
        <v>19632.43</v>
      </c>
      <c r="F365" s="3">
        <f>G365-D365</f>
        <v>0</v>
      </c>
      <c r="G365" s="3">
        <v>16960</v>
      </c>
      <c r="H365" s="68" t="str">
        <f>IF(C365&lt;&gt;0,0/C365,"-")</f>
        <v>-</v>
      </c>
      <c r="I365" s="68">
        <f>IF(D365&lt;&gt;0,E365/D365,"-")</f>
        <v>1.1575725235849057</v>
      </c>
    </row>
    <row r="366" spans="1:9" ht="15" hidden="1">
      <c r="A366" s="10"/>
      <c r="B366" s="10"/>
      <c r="C366" s="60"/>
      <c r="D366" s="3"/>
      <c r="E366" s="3"/>
      <c r="F366" s="3"/>
      <c r="G366" s="3"/>
      <c r="H366" s="68"/>
      <c r="I366" s="68"/>
    </row>
    <row r="367" spans="1:9" ht="15" hidden="1">
      <c r="A367" s="1"/>
      <c r="B367" s="1"/>
      <c r="C367" s="6"/>
      <c r="D367" s="6"/>
      <c r="E367" s="6"/>
      <c r="F367" s="6"/>
      <c r="G367" s="39"/>
      <c r="H367" s="78"/>
      <c r="I367" s="78"/>
    </row>
    <row r="368" spans="1:9" ht="19.5" customHeight="1" hidden="1">
      <c r="A368" s="1"/>
      <c r="B368" s="1"/>
      <c r="C368" s="6"/>
      <c r="D368" s="6"/>
      <c r="E368" s="6"/>
      <c r="F368" s="6"/>
      <c r="G368" s="39"/>
      <c r="H368" s="78"/>
      <c r="I368" s="78"/>
    </row>
    <row r="369" spans="1:9" ht="19.5" customHeight="1" hidden="1">
      <c r="A369" s="1"/>
      <c r="B369" s="1"/>
      <c r="C369" s="6"/>
      <c r="D369" s="6"/>
      <c r="E369" s="6"/>
      <c r="F369" s="6"/>
      <c r="G369" s="39"/>
      <c r="H369" s="78"/>
      <c r="I369" s="78"/>
    </row>
    <row r="370" spans="1:9" ht="19.5" customHeight="1" hidden="1">
      <c r="A370" s="1"/>
      <c r="B370" s="1"/>
      <c r="C370" s="6"/>
      <c r="D370" s="6"/>
      <c r="E370" s="6"/>
      <c r="F370" s="6"/>
      <c r="G370" s="39"/>
      <c r="H370" s="78"/>
      <c r="I370" s="78"/>
    </row>
    <row r="371" spans="1:9" ht="19.5" customHeight="1" hidden="1">
      <c r="A371" s="1"/>
      <c r="B371" s="1"/>
      <c r="C371" s="6"/>
      <c r="D371" s="6"/>
      <c r="E371" s="6"/>
      <c r="F371" s="6"/>
      <c r="G371" s="39"/>
      <c r="H371" s="78"/>
      <c r="I371" s="78"/>
    </row>
    <row r="372" spans="1:12" s="26" customFormat="1" ht="18" customHeight="1">
      <c r="A372" s="85" t="s">
        <v>9</v>
      </c>
      <c r="B372" s="85" t="s">
        <v>136</v>
      </c>
      <c r="C372" s="45">
        <f>SUBTOTAL(9,C373:C418)</f>
        <v>96658.62</v>
      </c>
      <c r="D372" s="45">
        <f>SUBTOTAL(9,D373:D418)</f>
        <v>955559</v>
      </c>
      <c r="E372" s="45">
        <f>SUBTOTAL(9,E373:E418)</f>
        <v>213908.85</v>
      </c>
      <c r="F372" s="45">
        <f>G372-D372</f>
        <v>1399.1699999999255</v>
      </c>
      <c r="G372" s="45">
        <f>SUBTOTAL(9,G373:G418)</f>
        <v>956958.1699999999</v>
      </c>
      <c r="H372" s="72">
        <f>IF(C372&lt;&gt;0,E372/C372,"-")</f>
        <v>2.213034388448749</v>
      </c>
      <c r="I372" s="72">
        <f>IF(D372&lt;&gt;0,E372/D372,"-")</f>
        <v>0.22385729190976172</v>
      </c>
      <c r="J372"/>
      <c r="K372"/>
      <c r="L372"/>
    </row>
    <row r="373" spans="1:12" s="11" customFormat="1" ht="30" customHeight="1" hidden="1">
      <c r="A373" s="83"/>
      <c r="B373" s="83"/>
      <c r="C373" s="59"/>
      <c r="D373" s="14"/>
      <c r="E373" s="14"/>
      <c r="F373" s="14"/>
      <c r="G373" s="37"/>
      <c r="H373" s="71"/>
      <c r="I373" s="71"/>
      <c r="J373"/>
      <c r="K373"/>
      <c r="L373"/>
    </row>
    <row r="374" spans="1:12" s="11" customFormat="1" ht="18" customHeight="1">
      <c r="A374" s="86"/>
      <c r="B374" s="86"/>
      <c r="C374" s="49">
        <f>SUBTOTAL(9,C375:C417)</f>
        <v>96658.62</v>
      </c>
      <c r="D374" s="49">
        <f>SUBTOTAL(9,D375:D417)</f>
        <v>955559</v>
      </c>
      <c r="E374" s="49">
        <f>SUBTOTAL(9,E375:E417)</f>
        <v>213908.85</v>
      </c>
      <c r="F374" s="49">
        <f>G374-D374</f>
        <v>1399.1699999999255</v>
      </c>
      <c r="G374" s="49">
        <f>SUBTOTAL(9,G375:G417)</f>
        <v>956958.1699999999</v>
      </c>
      <c r="H374" s="73">
        <f>IF(C374&lt;&gt;0,E374/C374,"-")</f>
        <v>2.213034388448749</v>
      </c>
      <c r="I374" s="73">
        <f>IF(D374&lt;&gt;0,E374/D374,"-")</f>
        <v>0.22385729190976172</v>
      </c>
      <c r="J374"/>
      <c r="K374"/>
      <c r="L374"/>
    </row>
    <row r="375" spans="1:12" s="11" customFormat="1" ht="30" customHeight="1" hidden="1">
      <c r="A375" s="83"/>
      <c r="B375" s="83"/>
      <c r="C375" s="59"/>
      <c r="D375" s="15"/>
      <c r="E375" s="15"/>
      <c r="F375" s="15"/>
      <c r="G375" s="37"/>
      <c r="H375" s="71"/>
      <c r="I375" s="71"/>
      <c r="J375"/>
      <c r="K375"/>
      <c r="L375"/>
    </row>
    <row r="376" spans="1:12" s="11" customFormat="1" ht="18" customHeight="1">
      <c r="A376" s="87" t="s">
        <v>82</v>
      </c>
      <c r="B376" s="87" t="s">
        <v>111</v>
      </c>
      <c r="C376" s="54">
        <f>SUBTOTAL(9,C377:C403)</f>
        <v>96658.62</v>
      </c>
      <c r="D376" s="54">
        <f>SUBTOTAL(9,D377:D403)</f>
        <v>211559</v>
      </c>
      <c r="E376" s="54">
        <f>SUBTOTAL(9,E377:E403)</f>
        <v>213908.85</v>
      </c>
      <c r="F376" s="54">
        <f>G376-D376</f>
        <v>1399.1699999999837</v>
      </c>
      <c r="G376" s="54">
        <f>SUBTOTAL(9,G377:G403)</f>
        <v>212958.16999999998</v>
      </c>
      <c r="H376" s="74">
        <f>IF(C376&lt;&gt;0,E376/C376,"-")</f>
        <v>2.213034388448749</v>
      </c>
      <c r="I376" s="74">
        <f>IF(D376&lt;&gt;0,E376/D376,"-")</f>
        <v>1.011107303399997</v>
      </c>
      <c r="J376"/>
      <c r="K376"/>
      <c r="L376"/>
    </row>
    <row r="377" spans="1:12" s="11" customFormat="1" ht="30" customHeight="1" hidden="1">
      <c r="A377" s="83"/>
      <c r="B377" s="83"/>
      <c r="C377" s="59"/>
      <c r="D377" s="16"/>
      <c r="E377" s="16"/>
      <c r="F377" s="16"/>
      <c r="G377" s="37"/>
      <c r="H377" s="71"/>
      <c r="I377" s="71"/>
      <c r="J377"/>
      <c r="K377"/>
      <c r="L377"/>
    </row>
    <row r="378" spans="1:12" s="11" customFormat="1" ht="18" customHeight="1">
      <c r="A378" s="88" t="s">
        <v>0</v>
      </c>
      <c r="B378" s="88" t="s">
        <v>96</v>
      </c>
      <c r="C378" s="55">
        <f>SUBTOTAL(9,C379:C402)</f>
        <v>96658.62</v>
      </c>
      <c r="D378" s="55">
        <f>SUBTOTAL(9,D379:D402)</f>
        <v>211559</v>
      </c>
      <c r="E378" s="55">
        <f>SUBTOTAL(9,E379:E402)</f>
        <v>213908.85</v>
      </c>
      <c r="F378" s="55">
        <f>G378-D378</f>
        <v>1399.1699999999837</v>
      </c>
      <c r="G378" s="55">
        <f>SUBTOTAL(9,G379:G402)</f>
        <v>212958.16999999998</v>
      </c>
      <c r="H378" s="75">
        <f>IF(C378&lt;&gt;0,E378/C378,"-")</f>
        <v>2.213034388448749</v>
      </c>
      <c r="I378" s="75">
        <f>IF(D378&lt;&gt;0,E378/D378,"-")</f>
        <v>1.011107303399997</v>
      </c>
      <c r="J378"/>
      <c r="K378"/>
      <c r="L378"/>
    </row>
    <row r="379" spans="1:12" s="11" customFormat="1" ht="30" customHeight="1" hidden="1">
      <c r="A379" s="83"/>
      <c r="B379" s="83"/>
      <c r="C379" s="59"/>
      <c r="D379" s="17"/>
      <c r="E379" s="17"/>
      <c r="F379" s="17"/>
      <c r="G379" s="37"/>
      <c r="H379" s="71"/>
      <c r="I379" s="71"/>
      <c r="J379"/>
      <c r="K379"/>
      <c r="L379"/>
    </row>
    <row r="380" spans="1:12" s="11" customFormat="1" ht="18" customHeight="1">
      <c r="A380" s="89" t="s">
        <v>3</v>
      </c>
      <c r="B380" s="89" t="s">
        <v>101</v>
      </c>
      <c r="C380" s="50">
        <f>SUBTOTAL(9,C381:C390)</f>
        <v>0</v>
      </c>
      <c r="D380" s="50">
        <f>SUBTOTAL(9,D381:D390)</f>
        <v>0</v>
      </c>
      <c r="E380" s="50">
        <f>SUBTOTAL(9,E381:E390)</f>
        <v>180642.61000000002</v>
      </c>
      <c r="F380" s="50">
        <f>G380-D380</f>
        <v>179358.16999999998</v>
      </c>
      <c r="G380" s="50">
        <f>SUBTOTAL(9,G381:G390)</f>
        <v>179358.16999999998</v>
      </c>
      <c r="H380" s="76" t="str">
        <f>IF(C380&lt;&gt;0,E380/C380,"-")</f>
        <v>-</v>
      </c>
      <c r="I380" s="76" t="str">
        <f>IF(D380&lt;&gt;0,E380/D380,"-")</f>
        <v>-</v>
      </c>
      <c r="J380"/>
      <c r="K380"/>
      <c r="L380"/>
    </row>
    <row r="381" spans="1:12" s="11" customFormat="1" ht="22.5" customHeight="1" hidden="1">
      <c r="A381" s="83"/>
      <c r="B381" s="83"/>
      <c r="C381" s="59"/>
      <c r="D381" s="17"/>
      <c r="E381" s="17"/>
      <c r="F381" s="17"/>
      <c r="G381" s="17"/>
      <c r="H381" s="77"/>
      <c r="I381" s="77"/>
      <c r="J381"/>
      <c r="K381"/>
      <c r="L381"/>
    </row>
    <row r="382" spans="1:12" s="11" customFormat="1" ht="409.5" customHeight="1" hidden="1">
      <c r="A382" s="90" t="s">
        <v>16</v>
      </c>
      <c r="B382" s="90" t="s">
        <v>103</v>
      </c>
      <c r="C382" s="17">
        <f>SUBTOTAL(9,C383:C385)</f>
        <v>0</v>
      </c>
      <c r="D382" s="17">
        <f>SUBTOTAL(9,D383:D385)</f>
        <v>0</v>
      </c>
      <c r="E382" s="17">
        <f>SUBTOTAL(9,E383:E385)</f>
        <v>167087.67</v>
      </c>
      <c r="F382" s="17">
        <f>G382-D382</f>
        <v>165795.65</v>
      </c>
      <c r="G382" s="17">
        <f>SUBTOTAL(9,G383:G385)</f>
        <v>165795.65</v>
      </c>
      <c r="H382" s="77" t="str">
        <f>IF(C382&lt;&gt;0,E382/C382,"-")</f>
        <v>-</v>
      </c>
      <c r="I382" s="77" t="str">
        <f>IF(D382&lt;&gt;0,E382/D382,"-")</f>
        <v>-</v>
      </c>
      <c r="J382"/>
      <c r="K382"/>
      <c r="L382"/>
    </row>
    <row r="383" spans="1:9" ht="30" customHeight="1" hidden="1">
      <c r="A383" s="10"/>
      <c r="B383" s="10"/>
      <c r="C383" s="60"/>
      <c r="D383" s="38"/>
      <c r="E383" s="38"/>
      <c r="F383" s="38"/>
      <c r="G383" s="39"/>
      <c r="H383" s="78"/>
      <c r="I383" s="78"/>
    </row>
    <row r="384" spans="1:9" ht="15" customHeight="1">
      <c r="A384" s="91" t="s">
        <v>36</v>
      </c>
      <c r="B384" s="91" t="s">
        <v>129</v>
      </c>
      <c r="C384" s="3"/>
      <c r="D384" s="3">
        <v>0</v>
      </c>
      <c r="E384" s="3">
        <v>167087.67</v>
      </c>
      <c r="F384" s="3">
        <f>G384-D384</f>
        <v>165795.65</v>
      </c>
      <c r="G384" s="3">
        <v>165795.65</v>
      </c>
      <c r="H384" s="68" t="str">
        <f>IF(C384&lt;&gt;0,0/C384,"-")</f>
        <v>-</v>
      </c>
      <c r="I384" s="68" t="str">
        <f>IF(D384&lt;&gt;0,E384/D384,"-")</f>
        <v>-</v>
      </c>
    </row>
    <row r="385" spans="1:9" ht="15" hidden="1">
      <c r="A385" s="10"/>
      <c r="B385" s="10"/>
      <c r="C385" s="60"/>
      <c r="D385" s="3"/>
      <c r="E385" s="3"/>
      <c r="F385" s="3"/>
      <c r="G385" s="3"/>
      <c r="H385" s="68"/>
      <c r="I385" s="68"/>
    </row>
    <row r="386" spans="1:12" s="11" customFormat="1" ht="409.5" customHeight="1" hidden="1">
      <c r="A386" s="90" t="s">
        <v>18</v>
      </c>
      <c r="B386" s="90" t="s">
        <v>124</v>
      </c>
      <c r="C386" s="17">
        <f>SUBTOTAL(9,C387:C389)</f>
        <v>0</v>
      </c>
      <c r="D386" s="17">
        <f>SUBTOTAL(9,D387:D389)</f>
        <v>0</v>
      </c>
      <c r="E386" s="17">
        <f>SUBTOTAL(9,E387:E389)</f>
        <v>13554.94</v>
      </c>
      <c r="F386" s="17">
        <f>G386-D386</f>
        <v>13562.52</v>
      </c>
      <c r="G386" s="17">
        <f>SUBTOTAL(9,G387:G389)</f>
        <v>13562.52</v>
      </c>
      <c r="H386" s="77" t="str">
        <f>IF(C386&lt;&gt;0,E386/C386,"-")</f>
        <v>-</v>
      </c>
      <c r="I386" s="77" t="str">
        <f>IF(D386&lt;&gt;0,E386/D386,"-")</f>
        <v>-</v>
      </c>
      <c r="J386"/>
      <c r="K386"/>
      <c r="L386"/>
    </row>
    <row r="387" spans="1:9" ht="30" customHeight="1" hidden="1">
      <c r="A387" s="10"/>
      <c r="B387" s="10"/>
      <c r="C387" s="60"/>
      <c r="D387" s="38"/>
      <c r="E387" s="38"/>
      <c r="F387" s="38"/>
      <c r="G387" s="39"/>
      <c r="H387" s="78"/>
      <c r="I387" s="78"/>
    </row>
    <row r="388" spans="1:9" ht="15" customHeight="1">
      <c r="A388" s="91" t="s">
        <v>40</v>
      </c>
      <c r="B388" s="91" t="s">
        <v>132</v>
      </c>
      <c r="C388" s="3"/>
      <c r="D388" s="3">
        <v>0</v>
      </c>
      <c r="E388" s="3">
        <v>13554.94</v>
      </c>
      <c r="F388" s="3">
        <f>G388-D388</f>
        <v>13562.52</v>
      </c>
      <c r="G388" s="3">
        <v>13562.52</v>
      </c>
      <c r="H388" s="68" t="str">
        <f>IF(C388&lt;&gt;0,0/C388,"-")</f>
        <v>-</v>
      </c>
      <c r="I388" s="68" t="str">
        <f>IF(D388&lt;&gt;0,E388/D388,"-")</f>
        <v>-</v>
      </c>
    </row>
    <row r="389" spans="1:9" ht="15" hidden="1">
      <c r="A389" s="10"/>
      <c r="B389" s="10"/>
      <c r="C389" s="60"/>
      <c r="D389" s="3"/>
      <c r="E389" s="3"/>
      <c r="F389" s="3"/>
      <c r="G389" s="3"/>
      <c r="H389" s="68"/>
      <c r="I389" s="68"/>
    </row>
    <row r="390" spans="1:9" ht="15" hidden="1">
      <c r="A390" s="1"/>
      <c r="B390" s="1"/>
      <c r="C390" s="6"/>
      <c r="D390" s="6"/>
      <c r="E390" s="6"/>
      <c r="F390" s="6"/>
      <c r="G390" s="39"/>
      <c r="H390" s="78"/>
      <c r="I390" s="78"/>
    </row>
    <row r="391" spans="1:12" s="11" customFormat="1" ht="18" customHeight="1">
      <c r="A391" s="89" t="s">
        <v>4</v>
      </c>
      <c r="B391" s="89" t="s">
        <v>98</v>
      </c>
      <c r="C391" s="50">
        <f>SUBTOTAL(9,C392:C401)</f>
        <v>96658.62</v>
      </c>
      <c r="D391" s="50">
        <f>SUBTOTAL(9,D392:D401)</f>
        <v>211559</v>
      </c>
      <c r="E391" s="50">
        <f>SUBTOTAL(9,E392:E401)</f>
        <v>33266.24</v>
      </c>
      <c r="F391" s="50">
        <f>G391-D391</f>
        <v>-177959</v>
      </c>
      <c r="G391" s="50">
        <f>SUBTOTAL(9,G392:G401)</f>
        <v>33600</v>
      </c>
      <c r="H391" s="76">
        <f>IF(C391&lt;&gt;0,E391/C391,"-")</f>
        <v>0.3441621657747648</v>
      </c>
      <c r="I391" s="76">
        <f>IF(D391&lt;&gt;0,E391/D391,"-")</f>
        <v>0.15724332219380882</v>
      </c>
      <c r="J391"/>
      <c r="K391"/>
      <c r="L391"/>
    </row>
    <row r="392" spans="1:12" s="11" customFormat="1" ht="22.5" customHeight="1" hidden="1">
      <c r="A392" s="83"/>
      <c r="B392" s="83"/>
      <c r="C392" s="59"/>
      <c r="D392" s="17"/>
      <c r="E392" s="17"/>
      <c r="F392" s="17"/>
      <c r="G392" s="17"/>
      <c r="H392" s="77"/>
      <c r="I392" s="77"/>
      <c r="J392"/>
      <c r="K392"/>
      <c r="L392"/>
    </row>
    <row r="393" spans="1:12" s="11" customFormat="1" ht="409.5" customHeight="1" hidden="1">
      <c r="A393" s="90" t="s">
        <v>19</v>
      </c>
      <c r="B393" s="90" t="s">
        <v>142</v>
      </c>
      <c r="C393" s="17">
        <f>SUBTOTAL(9,C394:C396)</f>
        <v>0</v>
      </c>
      <c r="D393" s="17">
        <f>SUBTOTAL(9,D394:D396)</f>
        <v>0</v>
      </c>
      <c r="E393" s="17">
        <f>SUBTOTAL(9,E394:E396)</f>
        <v>33266.24</v>
      </c>
      <c r="F393" s="17">
        <f>G393-D393</f>
        <v>33600</v>
      </c>
      <c r="G393" s="17">
        <f>SUBTOTAL(9,G394:G396)</f>
        <v>33600</v>
      </c>
      <c r="H393" s="77" t="str">
        <f>IF(C393&lt;&gt;0,E393/C393,"-")</f>
        <v>-</v>
      </c>
      <c r="I393" s="77" t="str">
        <f>IF(D393&lt;&gt;0,E393/D393,"-")</f>
        <v>-</v>
      </c>
      <c r="J393"/>
      <c r="K393"/>
      <c r="L393"/>
    </row>
    <row r="394" spans="1:9" ht="30" customHeight="1" hidden="1">
      <c r="A394" s="10"/>
      <c r="B394" s="10"/>
      <c r="C394" s="60"/>
      <c r="D394" s="38"/>
      <c r="E394" s="38"/>
      <c r="F394" s="38"/>
      <c r="G394" s="39"/>
      <c r="H394" s="78"/>
      <c r="I394" s="78"/>
    </row>
    <row r="395" spans="1:9" ht="15" customHeight="1">
      <c r="A395" s="91" t="s">
        <v>42</v>
      </c>
      <c r="B395" s="91" t="s">
        <v>162</v>
      </c>
      <c r="C395" s="3"/>
      <c r="D395" s="3">
        <v>0</v>
      </c>
      <c r="E395" s="3">
        <v>33266.24</v>
      </c>
      <c r="F395" s="3">
        <f>G395-D395</f>
        <v>33600</v>
      </c>
      <c r="G395" s="3">
        <v>33600</v>
      </c>
      <c r="H395" s="68" t="str">
        <f>IF(C395&lt;&gt;0,0/C395,"-")</f>
        <v>-</v>
      </c>
      <c r="I395" s="68" t="str">
        <f>IF(D395&lt;&gt;0,E395/D395,"-")</f>
        <v>-</v>
      </c>
    </row>
    <row r="396" spans="1:9" ht="15" hidden="1">
      <c r="A396" s="10"/>
      <c r="B396" s="10"/>
      <c r="C396" s="60"/>
      <c r="D396" s="3"/>
      <c r="E396" s="3"/>
      <c r="F396" s="3"/>
      <c r="G396" s="3"/>
      <c r="H396" s="68"/>
      <c r="I396" s="68"/>
    </row>
    <row r="397" spans="1:12" s="11" customFormat="1" ht="409.5" customHeight="1" hidden="1">
      <c r="A397" s="90" t="s">
        <v>22</v>
      </c>
      <c r="B397" s="90" t="s">
        <v>154</v>
      </c>
      <c r="C397" s="17">
        <f>SUBTOTAL(9,C398:C400)</f>
        <v>96658.62</v>
      </c>
      <c r="D397" s="17">
        <f>SUBTOTAL(9,D398:D400)</f>
        <v>211559</v>
      </c>
      <c r="E397" s="17">
        <f>SUBTOTAL(9,E398:E400)</f>
        <v>0</v>
      </c>
      <c r="F397" s="17">
        <f>G397-D397</f>
        <v>-211559</v>
      </c>
      <c r="G397" s="17">
        <f>SUBTOTAL(9,G398:G400)</f>
        <v>0</v>
      </c>
      <c r="H397" s="77">
        <f>IF(C397&lt;&gt;0,E397/C397,"-")</f>
        <v>0</v>
      </c>
      <c r="I397" s="77">
        <f>IF(D397&lt;&gt;0,E397/D397,"-")</f>
        <v>0</v>
      </c>
      <c r="J397"/>
      <c r="K397"/>
      <c r="L397"/>
    </row>
    <row r="398" spans="1:9" ht="30" customHeight="1" hidden="1">
      <c r="A398" s="10"/>
      <c r="B398" s="10"/>
      <c r="C398" s="60"/>
      <c r="D398" s="38"/>
      <c r="E398" s="38"/>
      <c r="F398" s="38"/>
      <c r="G398" s="39"/>
      <c r="H398" s="78"/>
      <c r="I398" s="78"/>
    </row>
    <row r="399" spans="1:9" ht="15" customHeight="1">
      <c r="A399" s="91" t="s">
        <v>57</v>
      </c>
      <c r="B399" s="91" t="s">
        <v>154</v>
      </c>
      <c r="C399" s="3">
        <v>96658.62</v>
      </c>
      <c r="D399" s="3">
        <v>211559</v>
      </c>
      <c r="E399" s="3">
        <v>0</v>
      </c>
      <c r="F399" s="3">
        <f>G399-D399</f>
        <v>-211559</v>
      </c>
      <c r="G399" s="3"/>
      <c r="H399" s="68">
        <f>IF(C399&lt;&gt;0,0/C399,"-")</f>
        <v>0</v>
      </c>
      <c r="I399" s="68">
        <f>IF(D399&lt;&gt;0,E399/D399,"-")</f>
        <v>0</v>
      </c>
    </row>
    <row r="400" spans="1:9" ht="15" hidden="1">
      <c r="A400" s="10"/>
      <c r="B400" s="10"/>
      <c r="C400" s="60"/>
      <c r="D400" s="3"/>
      <c r="E400" s="3"/>
      <c r="F400" s="3"/>
      <c r="G400" s="3"/>
      <c r="H400" s="68"/>
      <c r="I400" s="68"/>
    </row>
    <row r="401" spans="1:9" ht="15" hidden="1">
      <c r="A401" s="1"/>
      <c r="B401" s="1"/>
      <c r="C401" s="6"/>
      <c r="D401" s="6"/>
      <c r="E401" s="6"/>
      <c r="F401" s="6"/>
      <c r="G401" s="39"/>
      <c r="H401" s="78"/>
      <c r="I401" s="78"/>
    </row>
    <row r="402" spans="1:9" ht="19.5" customHeight="1" hidden="1">
      <c r="A402" s="1"/>
      <c r="B402" s="1"/>
      <c r="C402" s="6"/>
      <c r="D402" s="6"/>
      <c r="E402" s="6"/>
      <c r="F402" s="6"/>
      <c r="G402" s="39"/>
      <c r="H402" s="78"/>
      <c r="I402" s="78"/>
    </row>
    <row r="403" spans="1:9" ht="19.5" customHeight="1" hidden="1">
      <c r="A403" s="1"/>
      <c r="B403" s="1"/>
      <c r="C403" s="6"/>
      <c r="D403" s="6"/>
      <c r="E403" s="6"/>
      <c r="F403" s="6"/>
      <c r="G403" s="39"/>
      <c r="H403" s="78"/>
      <c r="I403" s="78"/>
    </row>
    <row r="404" spans="1:12" s="11" customFormat="1" ht="18" customHeight="1">
      <c r="A404" s="87" t="s">
        <v>83</v>
      </c>
      <c r="B404" s="87" t="s">
        <v>130</v>
      </c>
      <c r="C404" s="54">
        <f>SUBTOTAL(9,C405:C416)</f>
        <v>0</v>
      </c>
      <c r="D404" s="54">
        <f>SUBTOTAL(9,D405:D416)</f>
        <v>744000</v>
      </c>
      <c r="E404" s="54">
        <f>SUBTOTAL(9,E405:E416)</f>
        <v>0</v>
      </c>
      <c r="F404" s="54">
        <f>G404-D404</f>
        <v>0</v>
      </c>
      <c r="G404" s="54">
        <f>SUBTOTAL(9,G405:G416)</f>
        <v>744000</v>
      </c>
      <c r="H404" s="74" t="str">
        <f>IF(C404&lt;&gt;0,E404/C404,"-")</f>
        <v>-</v>
      </c>
      <c r="I404" s="74">
        <f>IF(D404&lt;&gt;0,E404/D404,"-")</f>
        <v>0</v>
      </c>
      <c r="J404"/>
      <c r="K404"/>
      <c r="L404"/>
    </row>
    <row r="405" spans="1:12" s="11" customFormat="1" ht="30" customHeight="1" hidden="1">
      <c r="A405" s="83"/>
      <c r="B405" s="83"/>
      <c r="C405" s="59"/>
      <c r="D405" s="16"/>
      <c r="E405" s="16"/>
      <c r="F405" s="16"/>
      <c r="G405" s="37"/>
      <c r="H405" s="71"/>
      <c r="I405" s="71"/>
      <c r="J405"/>
      <c r="K405"/>
      <c r="L405"/>
    </row>
    <row r="406" spans="1:12" s="11" customFormat="1" ht="18" customHeight="1">
      <c r="A406" s="88" t="s">
        <v>1</v>
      </c>
      <c r="B406" s="88" t="s">
        <v>128</v>
      </c>
      <c r="C406" s="55">
        <f>SUBTOTAL(9,C407:C415)</f>
        <v>0</v>
      </c>
      <c r="D406" s="55">
        <f>SUBTOTAL(9,D407:D415)</f>
        <v>744000</v>
      </c>
      <c r="E406" s="55">
        <f>SUBTOTAL(9,E407:E415)</f>
        <v>0</v>
      </c>
      <c r="F406" s="55">
        <f>G406-D406</f>
        <v>0</v>
      </c>
      <c r="G406" s="55">
        <f>SUBTOTAL(9,G407:G415)</f>
        <v>744000</v>
      </c>
      <c r="H406" s="75" t="str">
        <f>IF(C406&lt;&gt;0,E406/C406,"-")</f>
        <v>-</v>
      </c>
      <c r="I406" s="75">
        <f>IF(D406&lt;&gt;0,E406/D406,"-")</f>
        <v>0</v>
      </c>
      <c r="J406"/>
      <c r="K406"/>
      <c r="L406"/>
    </row>
    <row r="407" spans="1:12" s="11" customFormat="1" ht="30" customHeight="1" hidden="1">
      <c r="A407" s="83"/>
      <c r="B407" s="83"/>
      <c r="C407" s="59"/>
      <c r="D407" s="17"/>
      <c r="E407" s="17"/>
      <c r="F407" s="17"/>
      <c r="G407" s="37"/>
      <c r="H407" s="71"/>
      <c r="I407" s="71"/>
      <c r="J407"/>
      <c r="K407"/>
      <c r="L407"/>
    </row>
    <row r="408" spans="1:12" s="11" customFormat="1" ht="18" customHeight="1">
      <c r="A408" s="89" t="s">
        <v>6</v>
      </c>
      <c r="B408" s="89" t="s">
        <v>135</v>
      </c>
      <c r="C408" s="50">
        <f>SUBTOTAL(9,C409:C414)</f>
        <v>0</v>
      </c>
      <c r="D408" s="50">
        <f>SUBTOTAL(9,D409:D414)</f>
        <v>744000</v>
      </c>
      <c r="E408" s="50">
        <f>SUBTOTAL(9,E409:E414)</f>
        <v>0</v>
      </c>
      <c r="F408" s="50">
        <f>G408-D408</f>
        <v>0</v>
      </c>
      <c r="G408" s="50">
        <f>SUBTOTAL(9,G409:G414)</f>
        <v>744000</v>
      </c>
      <c r="H408" s="76" t="str">
        <f>IF(C408&lt;&gt;0,E408/C408,"-")</f>
        <v>-</v>
      </c>
      <c r="I408" s="76">
        <f>IF(D408&lt;&gt;0,E408/D408,"-")</f>
        <v>0</v>
      </c>
      <c r="J408"/>
      <c r="K408"/>
      <c r="L408"/>
    </row>
    <row r="409" spans="1:12" s="11" customFormat="1" ht="22.5" customHeight="1" hidden="1">
      <c r="A409" s="83"/>
      <c r="B409" s="83"/>
      <c r="C409" s="59"/>
      <c r="D409" s="17"/>
      <c r="E409" s="17"/>
      <c r="F409" s="17"/>
      <c r="G409" s="17"/>
      <c r="H409" s="77"/>
      <c r="I409" s="77"/>
      <c r="J409"/>
      <c r="K409"/>
      <c r="L409"/>
    </row>
    <row r="410" spans="1:12" s="11" customFormat="1" ht="409.5" customHeight="1" hidden="1">
      <c r="A410" s="90" t="s">
        <v>25</v>
      </c>
      <c r="B410" s="90" t="s">
        <v>127</v>
      </c>
      <c r="C410" s="17">
        <f>SUBTOTAL(9,C411:C413)</f>
        <v>0</v>
      </c>
      <c r="D410" s="17">
        <f>SUBTOTAL(9,D411:D413)</f>
        <v>744000</v>
      </c>
      <c r="E410" s="17">
        <f>SUBTOTAL(9,E411:E413)</f>
        <v>0</v>
      </c>
      <c r="F410" s="17">
        <f>G410-D410</f>
        <v>0</v>
      </c>
      <c r="G410" s="17">
        <f>SUBTOTAL(9,G411:G413)</f>
        <v>744000</v>
      </c>
      <c r="H410" s="77" t="str">
        <f>IF(C410&lt;&gt;0,E410/C410,"-")</f>
        <v>-</v>
      </c>
      <c r="I410" s="77">
        <f>IF(D410&lt;&gt;0,E410/D410,"-")</f>
        <v>0</v>
      </c>
      <c r="J410"/>
      <c r="K410"/>
      <c r="L410"/>
    </row>
    <row r="411" spans="1:9" ht="30" customHeight="1" hidden="1">
      <c r="A411" s="10"/>
      <c r="B411" s="10"/>
      <c r="C411" s="60"/>
      <c r="D411" s="38"/>
      <c r="E411" s="38"/>
      <c r="F411" s="38"/>
      <c r="G411" s="39"/>
      <c r="H411" s="78"/>
      <c r="I411" s="78"/>
    </row>
    <row r="412" spans="1:9" ht="15" customHeight="1">
      <c r="A412" s="91" t="s">
        <v>66</v>
      </c>
      <c r="B412" s="91" t="s">
        <v>138</v>
      </c>
      <c r="C412" s="3">
        <v>0</v>
      </c>
      <c r="D412" s="3">
        <v>744000</v>
      </c>
      <c r="E412" s="3">
        <v>0</v>
      </c>
      <c r="F412" s="3">
        <f>G412-D412</f>
        <v>0</v>
      </c>
      <c r="G412" s="3">
        <v>744000</v>
      </c>
      <c r="H412" s="68" t="str">
        <f>IF(C412&lt;&gt;0,0/C412,"-")</f>
        <v>-</v>
      </c>
      <c r="I412" s="68">
        <f>IF(D412&lt;&gt;0,E412/D412,"-")</f>
        <v>0</v>
      </c>
    </row>
    <row r="413" spans="1:9" ht="15" hidden="1">
      <c r="A413" s="10"/>
      <c r="B413" s="10"/>
      <c r="C413" s="60"/>
      <c r="D413" s="3"/>
      <c r="E413" s="3"/>
      <c r="F413" s="3"/>
      <c r="G413" s="3"/>
      <c r="H413" s="68"/>
      <c r="I413" s="68"/>
    </row>
    <row r="414" spans="1:9" ht="15" hidden="1">
      <c r="A414" s="1"/>
      <c r="B414" s="1"/>
      <c r="C414" s="6"/>
      <c r="D414" s="6"/>
      <c r="E414" s="6"/>
      <c r="F414" s="6"/>
      <c r="G414" s="39"/>
      <c r="H414" s="78"/>
      <c r="I414" s="78"/>
    </row>
    <row r="415" spans="1:9" ht="19.5" customHeight="1" hidden="1">
      <c r="A415" s="1"/>
      <c r="B415" s="1"/>
      <c r="C415" s="6"/>
      <c r="D415" s="6"/>
      <c r="E415" s="6"/>
      <c r="F415" s="6"/>
      <c r="G415" s="39"/>
      <c r="H415" s="78"/>
      <c r="I415" s="78"/>
    </row>
    <row r="416" spans="1:9" ht="19.5" customHeight="1" hidden="1">
      <c r="A416" s="1"/>
      <c r="B416" s="1"/>
      <c r="C416" s="6"/>
      <c r="D416" s="6"/>
      <c r="E416" s="6"/>
      <c r="F416" s="6"/>
      <c r="G416" s="39"/>
      <c r="H416" s="78"/>
      <c r="I416" s="78"/>
    </row>
    <row r="417" spans="1:9" ht="19.5" customHeight="1" hidden="1">
      <c r="A417" s="1"/>
      <c r="B417" s="1"/>
      <c r="C417" s="6"/>
      <c r="D417" s="6"/>
      <c r="E417" s="6"/>
      <c r="F417" s="6"/>
      <c r="G417" s="39"/>
      <c r="H417" s="78"/>
      <c r="I417" s="78"/>
    </row>
    <row r="418" spans="1:9" ht="19.5" customHeight="1" hidden="1">
      <c r="A418" s="1"/>
      <c r="B418" s="1"/>
      <c r="C418" s="6"/>
      <c r="D418" s="6"/>
      <c r="E418" s="6"/>
      <c r="F418" s="6"/>
      <c r="G418" s="39"/>
      <c r="H418" s="78"/>
      <c r="I418" s="78"/>
    </row>
    <row r="419" spans="1:9" ht="19.5" customHeight="1" hidden="1">
      <c r="A419" s="1"/>
      <c r="B419" s="1"/>
      <c r="C419" s="6"/>
      <c r="D419" s="6"/>
      <c r="E419" s="6"/>
      <c r="F419" s="6"/>
      <c r="G419" s="39"/>
      <c r="H419" s="78"/>
      <c r="I419" s="78"/>
    </row>
    <row r="420" spans="1:9" ht="15" hidden="1">
      <c r="A420" s="1"/>
      <c r="B420" s="1"/>
      <c r="C420" s="6"/>
      <c r="D420" s="6"/>
      <c r="E420" s="6"/>
      <c r="F420" s="6"/>
      <c r="G420" s="39"/>
      <c r="H420" s="78"/>
      <c r="I420" s="78"/>
    </row>
    <row r="421" spans="1:9" ht="15" hidden="1">
      <c r="A421" s="1"/>
      <c r="B421" s="1"/>
      <c r="C421" s="6"/>
      <c r="D421" s="6"/>
      <c r="E421" s="6"/>
      <c r="F421" s="6"/>
      <c r="G421" s="39"/>
      <c r="H421" s="78"/>
      <c r="I421" s="78"/>
    </row>
    <row r="422" spans="1:9" ht="27.75" customHeight="1">
      <c r="A422" s="30" t="s">
        <v>90</v>
      </c>
      <c r="B422" s="30"/>
      <c r="C422" s="40">
        <f>C116</f>
        <v>4754384.54</v>
      </c>
      <c r="D422" s="40">
        <f>SUBTOTAL(9,D132:D421)</f>
        <v>5205445</v>
      </c>
      <c r="E422" s="40">
        <f>E120+E205+E243+E372</f>
        <v>5693605.52</v>
      </c>
      <c r="F422" s="40">
        <f>G422-D422</f>
        <v>833204.5199999996</v>
      </c>
      <c r="G422" s="40">
        <f>SUBTOTAL(9,G132:G421)</f>
        <v>6038649.52</v>
      </c>
      <c r="H422" s="79"/>
      <c r="I422" s="79"/>
    </row>
    <row r="423" spans="1:9" ht="15">
      <c r="A423" s="1"/>
      <c r="B423" s="1"/>
      <c r="C423" s="1"/>
      <c r="D423" s="1"/>
      <c r="E423" s="1"/>
      <c r="F423" s="1"/>
      <c r="G423" s="1"/>
      <c r="H423" s="1"/>
      <c r="I423" s="1"/>
    </row>
  </sheetData>
  <sheetProtection/>
  <mergeCells count="1">
    <mergeCell ref="A6:B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User</cp:lastModifiedBy>
  <cp:lastPrinted>2023-03-16T11:24:44Z</cp:lastPrinted>
  <dcterms:created xsi:type="dcterms:W3CDTF">2014-09-10T12:00:17Z</dcterms:created>
  <dcterms:modified xsi:type="dcterms:W3CDTF">2023-03-16T11:24:47Z</dcterms:modified>
  <cp:category/>
  <cp:version/>
  <cp:contentType/>
  <cp:contentStatus/>
</cp:coreProperties>
</file>